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6"/>
  </bookViews>
  <sheets>
    <sheet name="Тип 2" sheetId="1" r:id="rId1"/>
    <sheet name="Тип 3" sheetId="2" r:id="rId2"/>
    <sheet name="Тип 4" sheetId="3" r:id="rId3"/>
    <sheet name="Тип 6" sheetId="4" r:id="rId4"/>
    <sheet name="Тип 7" sheetId="5" r:id="rId5"/>
    <sheet name="Тип 5" sheetId="6" r:id="rId6"/>
    <sheet name="Тип 1" sheetId="7" r:id="rId7"/>
  </sheets>
  <externalReferences>
    <externalReference r:id="rId10"/>
  </externalReferences>
  <definedNames>
    <definedName name="_xlnm.Print_Area" localSheetId="6">'Тип 1'!$A$1:$F$133</definedName>
    <definedName name="_xlnm.Print_Area" localSheetId="3">'Тип 6'!$A$1:$F$102</definedName>
  </definedNames>
  <calcPr fullCalcOnLoad="1" fullPrecision="0"/>
</workbook>
</file>

<file path=xl/sharedStrings.xml><?xml version="1.0" encoding="utf-8"?>
<sst xmlns="http://schemas.openxmlformats.org/spreadsheetml/2006/main" count="1723" uniqueCount="212">
  <si>
    <t xml:space="preserve">Перечень </t>
  </si>
  <si>
    <t>Периодичность</t>
  </si>
  <si>
    <t>Влажное подметание лестничных площадок и</t>
  </si>
  <si>
    <t>маршей нижних 2-х этажей</t>
  </si>
  <si>
    <t xml:space="preserve">ежедневно </t>
  </si>
  <si>
    <t>Мытье лестничных площадок и маршей</t>
  </si>
  <si>
    <t>2 раза в неделю</t>
  </si>
  <si>
    <t>2 раза в месяц</t>
  </si>
  <si>
    <t>Мытье окон</t>
  </si>
  <si>
    <t>1 раз в год</t>
  </si>
  <si>
    <t>Уборка площадки перед входом в подъезд.</t>
  </si>
  <si>
    <t>Очистка металлической решетки и приямка</t>
  </si>
  <si>
    <t>1 раз в неделю</t>
  </si>
  <si>
    <t>Влажная протирка стен, дверей, плафонов на</t>
  </si>
  <si>
    <t>лестничных клетках, оконных решеток, чердачных</t>
  </si>
  <si>
    <t>лестниц, шкафов для электросчетчиков, слабо-</t>
  </si>
  <si>
    <t xml:space="preserve">точных устройств, почтовых ящиков, обметание </t>
  </si>
  <si>
    <t>пыли с потолков</t>
  </si>
  <si>
    <t>Влажная протирка подоконников, отопительных</t>
  </si>
  <si>
    <t>приборов на лестничных клетках</t>
  </si>
  <si>
    <t>2 раза в год</t>
  </si>
  <si>
    <t>Среднеэксплуатируемая общая площадь жилых помещений (по начислению), кв.м</t>
  </si>
  <si>
    <t>Холодный период</t>
  </si>
  <si>
    <t>1 раз в сутки</t>
  </si>
  <si>
    <t>Сдвигание свежевыпавшего снега толщиной</t>
  </si>
  <si>
    <t>Посыпка тротуаров песком во время гололеда</t>
  </si>
  <si>
    <t>Подметание свежевыпавшего снега толщиной</t>
  </si>
  <si>
    <t>слоя до 2см в дни снегопада</t>
  </si>
  <si>
    <t>слоя свыше 2см во время снегопада</t>
  </si>
  <si>
    <t>Очистка территорий от наледи и льда</t>
  </si>
  <si>
    <t>1 раз в 2 суток</t>
  </si>
  <si>
    <t>Подметание территорий в дни без снегопада</t>
  </si>
  <si>
    <t>Очистка урн от мусора</t>
  </si>
  <si>
    <t>Теплый период</t>
  </si>
  <si>
    <t>Подметание тротуаров в дни без осадков</t>
  </si>
  <si>
    <t>Выкашивание газонов</t>
  </si>
  <si>
    <t>2 раза в сезон</t>
  </si>
  <si>
    <t>Поливка газонов, зеленых насаждений</t>
  </si>
  <si>
    <t>Подметание территорий в дни с сильными осадками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</si>
  <si>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</si>
  <si>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</si>
  <si>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</si>
  <si>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</si>
  <si>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</si>
  <si>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</si>
  <si>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</si>
  <si>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</si>
  <si>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</si>
  <si>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</si>
  <si>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</si>
  <si>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пользования</t>
  </si>
  <si>
    <t>Расконсервирование и ремонт поливочной системы</t>
  </si>
  <si>
    <t>Замена разбитых стекол окон в помещениях общего</t>
  </si>
  <si>
    <t>Ремонт и укрепление входных дверей</t>
  </si>
  <si>
    <t>по мере необхо-</t>
  </si>
  <si>
    <t>димости и выяв-</t>
  </si>
  <si>
    <t>лении неисправн.</t>
  </si>
  <si>
    <t>(Весна, Осень)</t>
  </si>
  <si>
    <t>Прочистка вентиляционных каналов</t>
  </si>
  <si>
    <t>"</t>
  </si>
  <si>
    <t>Замена петель, дверных ручек и оконных запоров</t>
  </si>
  <si>
    <t>Проверка вентиляционных каналов</t>
  </si>
  <si>
    <t>Восстановление входов в подвалы</t>
  </si>
  <si>
    <t>Заделка выбоин и трещин на поверхности фасада</t>
  </si>
  <si>
    <t>Восстановление участков штукатурки и облицовки</t>
  </si>
  <si>
    <t>Ремонт отдельных участков кровли</t>
  </si>
  <si>
    <t>системы</t>
  </si>
  <si>
    <t>12.</t>
  </si>
  <si>
    <t>Уплотнение соединений, устранение течи, утепление,</t>
  </si>
  <si>
    <t>смена отдельных участков трубопроводов, фасонных</t>
  </si>
  <si>
    <t>частей, трапов, ревизий.</t>
  </si>
  <si>
    <t>Разборка, осмотр, очистка грязевиков воздухосборни-</t>
  </si>
  <si>
    <t>ков, компенсаторов, регулирующих кранов, вентилей,</t>
  </si>
  <si>
    <t>задвижек. Очистка от накипи запорной арматуры.</t>
  </si>
  <si>
    <t>Замена и восстановление работоспособности отдель-</t>
  </si>
  <si>
    <t>ных элементов и частей элементов внутренних систем</t>
  </si>
  <si>
    <t>электроснабжения и электрических устройств от точ-</t>
  </si>
  <si>
    <t>ки подключения к внешним сетям (границы балансо-</t>
  </si>
  <si>
    <t>вой принадлежности) до оконченных устройств, вклю-</t>
  </si>
  <si>
    <t>чая внутренние электрические сети, электротехничес-</t>
  </si>
  <si>
    <t>кое оборудование и системы.</t>
  </si>
  <si>
    <t>Ремонт и замена коммутационной аппаратуры и</t>
  </si>
  <si>
    <t>арматуры, автоматов, выключателей, пакетных</t>
  </si>
  <si>
    <t>переключателей, пускателей, плавких вставок, источ-</t>
  </si>
  <si>
    <t>проводки в местах общего пользования и технических</t>
  </si>
  <si>
    <t>помещениях.</t>
  </si>
  <si>
    <t>щитках до электросчетчиков.</t>
  </si>
  <si>
    <t>жилых зданий</t>
  </si>
  <si>
    <t>постоянно на</t>
  </si>
  <si>
    <t xml:space="preserve">системах </t>
  </si>
  <si>
    <t>водоснабжения,</t>
  </si>
  <si>
    <t>теплоснабжения,</t>
  </si>
  <si>
    <t>канализации,</t>
  </si>
  <si>
    <t>энергоснабжения</t>
  </si>
  <si>
    <t xml:space="preserve">димости </t>
  </si>
  <si>
    <t>1 тип: Кирпич, мягкая кровля, 5-этаж.д.</t>
  </si>
  <si>
    <t>через 3 часа во</t>
  </si>
  <si>
    <t>время снегопада</t>
  </si>
  <si>
    <t>1 раз в 3 суток</t>
  </si>
  <si>
    <t>1 раз в 2суток</t>
  </si>
  <si>
    <t>маршей выше 2-х этажей</t>
  </si>
  <si>
    <t>Ремонт просевшей отмостки до 5% от общей</t>
  </si>
  <si>
    <t>протяженности</t>
  </si>
  <si>
    <t>Ремонт подъездов</t>
  </si>
  <si>
    <t>1 раз в 5 лет</t>
  </si>
  <si>
    <t>Покраска снаружи оконных заполнений л/маршей</t>
  </si>
  <si>
    <t>13.</t>
  </si>
  <si>
    <t>Восстановление второй нитки остекления в л/клетках</t>
  </si>
  <si>
    <t>14.</t>
  </si>
  <si>
    <t>15.</t>
  </si>
  <si>
    <t xml:space="preserve">Утепление окон проемов подвалов </t>
  </si>
  <si>
    <t>16.</t>
  </si>
  <si>
    <t>Ремонт люков выходов на чердаке и крыши,</t>
  </si>
  <si>
    <t>замена замков</t>
  </si>
  <si>
    <t>Прочистка, промывка трубопроводов</t>
  </si>
  <si>
    <t>Проверка и контроль работы вентилей в квартире</t>
  </si>
  <si>
    <t>Система отопления</t>
  </si>
  <si>
    <t>Набивка сальников; устранение течи в трубопроводе,</t>
  </si>
  <si>
    <t>димости</t>
  </si>
  <si>
    <t>Системы ГВС, ХВС и канализации</t>
  </si>
  <si>
    <t xml:space="preserve">приборах и запорной арматуре; выдача рекомендац. </t>
  </si>
  <si>
    <t>и памяток; промывка приборов отопления по заявкам</t>
  </si>
  <si>
    <t>2 раза в год и</t>
  </si>
  <si>
    <t>по мере необход.</t>
  </si>
  <si>
    <t>Снятие показаний приборов на элеваторном узле</t>
  </si>
  <si>
    <t>1 раз в месяц</t>
  </si>
  <si>
    <t>Производство осмотов оголовков вентканалов, а так же</t>
  </si>
  <si>
    <t>наличие тяги в вентиляционных каналах</t>
  </si>
  <si>
    <t xml:space="preserve">Регулировка водопроводных кранов и кранов </t>
  </si>
  <si>
    <t>сливных бачков при унитазах</t>
  </si>
  <si>
    <t xml:space="preserve">Замена аварийных участков стояков ГВС, ХВС, </t>
  </si>
  <si>
    <t xml:space="preserve">канализации и отопления в квартирах </t>
  </si>
  <si>
    <t xml:space="preserve">Проведение технических осмотров </t>
  </si>
  <si>
    <t>сан.тех.оборудования в подвалах</t>
  </si>
  <si>
    <t>Устранение неисправности в системе освещения</t>
  </si>
  <si>
    <t>общедомовых помещений (с заменой ламп накаливания,</t>
  </si>
  <si>
    <t>люминесцентных ламп, выключателей и конструктивных</t>
  </si>
  <si>
    <t>Покраска сан.тех.оборудования в подвалах</t>
  </si>
  <si>
    <t>Удаление с крыш снега и наледи</t>
  </si>
  <si>
    <t>17.</t>
  </si>
  <si>
    <t>Ремонт скамеек у подъездов домов и малых форм</t>
  </si>
  <si>
    <t>на детских площадках</t>
  </si>
  <si>
    <t xml:space="preserve">мости </t>
  </si>
  <si>
    <t>Ремонт и замена запорной арматуры</t>
  </si>
  <si>
    <t>Промывка системы отопления</t>
  </si>
  <si>
    <t>Испытания систем центрального отопления</t>
  </si>
  <si>
    <t>Регулировка работы системы отопления</t>
  </si>
  <si>
    <t>1 раз в год и по</t>
  </si>
  <si>
    <t>мере необходим.</t>
  </si>
  <si>
    <t>Система электроснабжения</t>
  </si>
  <si>
    <t>ников света, поврежденных  кабелей и электро-</t>
  </si>
  <si>
    <t>арматуры, выключателей, поврежденных  кабелей</t>
  </si>
  <si>
    <t>и электропроводки установленных в этажных</t>
  </si>
  <si>
    <t>элементов светильников)</t>
  </si>
  <si>
    <t>2 тип: Панели, мягкая кровля, 5-этаж.</t>
  </si>
  <si>
    <t>Ремонт, герметизация стыков стеновых панелей</t>
  </si>
  <si>
    <t>до 5% от длины стыков по дому</t>
  </si>
  <si>
    <t>1 раз в 10 лет</t>
  </si>
  <si>
    <t>по мере</t>
  </si>
  <si>
    <t>необходимости</t>
  </si>
  <si>
    <t>Покраска фасадов с ремонтом стыков п.9</t>
  </si>
  <si>
    <t>18.</t>
  </si>
  <si>
    <t>3 тип: Панели, шифер, 5-этажные дома.</t>
  </si>
  <si>
    <t>19.</t>
  </si>
  <si>
    <t>Ремонт слуховых окон и дверей чердачных</t>
  </si>
  <si>
    <t>помещений</t>
  </si>
  <si>
    <t>20.</t>
  </si>
  <si>
    <t>Ремонт элементов деревянной стропильной</t>
  </si>
  <si>
    <t>4 тип: Панели, ж/б, 5-этажные дома.</t>
  </si>
  <si>
    <t>Системы  ХВС и канализации</t>
  </si>
  <si>
    <t xml:space="preserve">укрепление трубопроводов, </t>
  </si>
  <si>
    <t>общей канализации в подвале</t>
  </si>
  <si>
    <t xml:space="preserve">Ликвидация засоров кухонной канализации </t>
  </si>
  <si>
    <t xml:space="preserve">канализации в квартирах </t>
  </si>
  <si>
    <t xml:space="preserve">Замена аварийных участков стояков  ХВС и </t>
  </si>
  <si>
    <t>Очистка выгребных ям</t>
  </si>
  <si>
    <t>6 тип: Кирпич, шифер, 2-х эт</t>
  </si>
  <si>
    <t>ул. Построечная, дом №11</t>
  </si>
  <si>
    <t>7 тип: Кирпич, шифер, 2-этаж. дом.</t>
  </si>
  <si>
    <t>ул.Центральная, дом № 7</t>
  </si>
  <si>
    <t>Ликвидация засоров кухонной канализации стояков и</t>
  </si>
  <si>
    <t xml:space="preserve">Ликвидация засоров стояков кухонной канализации </t>
  </si>
  <si>
    <t>по графику</t>
  </si>
  <si>
    <t>ул.Строителей, д. № 1,2,4,7,15,18</t>
  </si>
  <si>
    <t>ул.Строителей, дом № 3,5,6,8,9,10,11,12,20,21</t>
  </si>
  <si>
    <t xml:space="preserve"> Ремонтно-аварийное обслуживание</t>
  </si>
  <si>
    <t>ул.Строителей, дом №13,14,16,17,19</t>
  </si>
  <si>
    <t>ул.Строителей, дом № 22,23,24,25,26,27,28</t>
  </si>
  <si>
    <t>ул. Чайковского, дом № 5,7,9,11</t>
  </si>
  <si>
    <t>3.Вывоз твердых бытовых отходов</t>
  </si>
  <si>
    <t>5 тип: Кирпич, мягкая кровля, 5-этаж.д.</t>
  </si>
  <si>
    <t>Размер платы за содержание и ремонт жилого помещения</t>
  </si>
  <si>
    <t>обязательных работ и услуг по содержанию и ремонту общего имущества в многоквартирном доме на 2012 год</t>
  </si>
  <si>
    <t>с 01.01 по 30.06.2012г.</t>
  </si>
  <si>
    <t>с 01.07 по 31.12.2012г.</t>
  </si>
  <si>
    <t>Годовая плата (тыс.руб.)</t>
  </si>
  <si>
    <t>№ п/п</t>
  </si>
  <si>
    <t>Размер платы за содержание и ремонт жилого помещения, руб/кв.м</t>
  </si>
  <si>
    <t>4.Услуги и работы по управлению многоквартирным домом</t>
  </si>
  <si>
    <t>1. Содержание общего имущества многоквартирного дома</t>
  </si>
  <si>
    <t>1.1. Уборка лестничных клеток</t>
  </si>
  <si>
    <t>1.2. Уборка территорий домовладений</t>
  </si>
  <si>
    <t>2. Ремонт общего имущества многоквартирного дома</t>
  </si>
  <si>
    <t>2.1. Ремонт и обслуживание конструктивных элементов жилых зданий</t>
  </si>
  <si>
    <r>
      <t xml:space="preserve">2. Содержание общего имущества многоквартирного дома </t>
    </r>
    <r>
      <rPr>
        <sz val="10"/>
        <rFont val="Arial Cyr"/>
        <family val="0"/>
      </rPr>
      <t>(старший по дому)</t>
    </r>
  </si>
  <si>
    <t>2.2. Внутридомовое инженерное оборудование жилых зданиях</t>
  </si>
  <si>
    <t>3. Вывоз твердых бытовых отходов</t>
  </si>
  <si>
    <t>4. Услуги и работы по управлению многоквартирным домом</t>
  </si>
  <si>
    <t>1.1. Уборка территорий домовладений</t>
  </si>
  <si>
    <t>1. Ремонт общего имущества многоквартирного дома</t>
  </si>
  <si>
    <t>1.1. Ремонт и обслуживание конструктивных элементов жилых зданий</t>
  </si>
  <si>
    <t>1.2. Внутридомовое инженерное оборудование жилых зданиях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</si>
</sst>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</numFmts>
  <fonts count="10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0"/>
      <color indexed="12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sz val="8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5" xfId="0" applyFont="1" applyBorder="1" applyAlignment="1">
      <alignment/>
    </xf>
    <xf numFmtId="0" fontId="6" fillId="0" borderId="6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0" fontId="7" fillId="0" borderId="5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1" fillId="3" borderId="10" xfId="0" applyFont="1" applyFill="1" applyBorder="1" applyAlignment="1">
      <alignment/>
    </xf>
    <xf numFmtId="0" fontId="3" fillId="4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6" xfId="0" applyFont="1" applyBorder="1" applyAlignment="1">
      <alignment/>
    </xf>
    <xf numFmtId="0" fontId="2" fillId="4" borderId="7" xfId="0" applyFont="1" applyFill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2" fontId="2" fillId="2" borderId="18" xfId="0" applyNumberFormat="1" applyFont="1" applyFill="1" applyBorder="1" applyAlignment="1">
      <alignment/>
    </xf>
    <xf numFmtId="0" fontId="4" fillId="6" borderId="7" xfId="0" applyFont="1" applyFill="1" applyBorder="1" applyAlignment="1">
      <alignment/>
    </xf>
    <xf numFmtId="0" fontId="0" fillId="6" borderId="7" xfId="0" applyFill="1" applyBorder="1" applyAlignment="1">
      <alignment/>
    </xf>
    <xf numFmtId="2" fontId="4" fillId="0" borderId="1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4" fillId="0" borderId="6" xfId="0" applyFont="1" applyBorder="1" applyAlignment="1">
      <alignment wrapText="1"/>
    </xf>
    <xf numFmtId="0" fontId="0" fillId="6" borderId="12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0" fontId="4" fillId="0" borderId="14" xfId="0" applyFont="1" applyBorder="1" applyAlignment="1">
      <alignment wrapText="1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/>
    </xf>
    <xf numFmtId="2" fontId="2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wrapText="1"/>
    </xf>
    <xf numFmtId="164" fontId="0" fillId="0" borderId="0" xfId="0" applyNumberFormat="1" applyBorder="1" applyAlignment="1">
      <alignment/>
    </xf>
    <xf numFmtId="0" fontId="2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6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2" fontId="2" fillId="2" borderId="13" xfId="0" applyNumberFormat="1" applyFont="1" applyFill="1" applyBorder="1" applyAlignment="1">
      <alignment/>
    </xf>
    <xf numFmtId="164" fontId="2" fillId="2" borderId="18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2" fontId="0" fillId="0" borderId="6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2" fontId="4" fillId="0" borderId="5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4" fontId="2" fillId="2" borderId="13" xfId="0" applyNumberFormat="1" applyFont="1" applyFill="1" applyBorder="1" applyAlignment="1">
      <alignment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0;&#1051;&#1068;&#1050;&#1059;&#1051;&#1071;&#1062;&#1048;&#1071;%20&#1087;&#1086;%20&#1057;&#1086;&#1076;.&#1080;%20&#1090;&#1077;&#1082;.&#1088;&#1077;&#1084;&#1086;&#1085;&#1090;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ховые"/>
      <sheetName val="Инж"/>
      <sheetName val="РСГ"/>
      <sheetName val="Содерж"/>
      <sheetName val="Выручка"/>
      <sheetName val="Размер платы"/>
      <sheetName val="Типы"/>
      <sheetName val="Информ"/>
      <sheetName val="Изменен"/>
      <sheetName val="Дом 22"/>
      <sheetName val="Кальк"/>
      <sheetName val="Структура"/>
    </sheetNames>
    <sheetDataSet>
      <sheetData sheetId="5">
        <row r="18">
          <cell r="F18">
            <v>0.99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view="pageBreakPreview" zoomScale="82" zoomScaleSheetLayoutView="82" workbookViewId="0" topLeftCell="A1">
      <selection activeCell="B135" sqref="B135"/>
    </sheetView>
  </sheetViews>
  <sheetFormatPr defaultColWidth="9.00390625" defaultRowHeight="12.75"/>
  <cols>
    <col min="1" max="1" width="5.75390625" style="0" customWidth="1"/>
    <col min="2" max="2" width="53.125" style="0" customWidth="1"/>
    <col min="3" max="3" width="16.75390625" style="0" customWidth="1"/>
    <col min="4" max="4" width="12.25390625" style="0" customWidth="1"/>
    <col min="5" max="5" width="11.75390625" style="0" customWidth="1"/>
    <col min="6" max="6" width="12.00390625" style="0" customWidth="1"/>
  </cols>
  <sheetData>
    <row r="1" spans="1:5" ht="15">
      <c r="A1" s="2"/>
      <c r="B1" s="165" t="s">
        <v>0</v>
      </c>
      <c r="C1" s="165"/>
      <c r="D1" s="165"/>
      <c r="E1" s="165"/>
    </row>
    <row r="2" spans="1:5" ht="28.5" customHeight="1">
      <c r="A2" s="2"/>
      <c r="B2" s="166" t="s">
        <v>192</v>
      </c>
      <c r="C2" s="166"/>
      <c r="D2" s="166"/>
      <c r="E2" s="166"/>
    </row>
    <row r="3" spans="1:6" ht="15">
      <c r="A3" s="81"/>
      <c r="B3" s="98" t="s">
        <v>184</v>
      </c>
      <c r="C3" s="158" t="s">
        <v>154</v>
      </c>
      <c r="D3" s="158"/>
      <c r="E3" s="158"/>
      <c r="F3" s="158"/>
    </row>
    <row r="4" spans="1:6" ht="15.75" thickBot="1">
      <c r="A4" s="86" t="s">
        <v>21</v>
      </c>
      <c r="B4" s="4"/>
      <c r="C4" s="5"/>
      <c r="D4" s="5"/>
      <c r="F4" s="102">
        <v>27883.61</v>
      </c>
    </row>
    <row r="5" spans="1:6" ht="54.75" customHeight="1">
      <c r="A5" s="157" t="s">
        <v>196</v>
      </c>
      <c r="B5" s="157"/>
      <c r="C5" s="157" t="s">
        <v>1</v>
      </c>
      <c r="D5" s="167" t="s">
        <v>195</v>
      </c>
      <c r="E5" s="167" t="s">
        <v>197</v>
      </c>
      <c r="F5" s="167"/>
    </row>
    <row r="6" spans="1:6" ht="32.25" customHeight="1">
      <c r="A6" s="152"/>
      <c r="B6" s="152"/>
      <c r="C6" s="152"/>
      <c r="D6" s="167"/>
      <c r="E6" s="125" t="s">
        <v>193</v>
      </c>
      <c r="F6" s="126" t="s">
        <v>194</v>
      </c>
    </row>
    <row r="7" spans="1:6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43">
        <v>6</v>
      </c>
    </row>
    <row r="8" spans="1:6" ht="25.5">
      <c r="A8" s="16"/>
      <c r="B8" s="132" t="s">
        <v>199</v>
      </c>
      <c r="C8" s="14"/>
      <c r="D8" s="105">
        <f>D9+D25</f>
        <v>1263.13</v>
      </c>
      <c r="E8" s="105">
        <f>E9+E25</f>
        <v>3.56</v>
      </c>
      <c r="F8" s="105">
        <f>F9+F25</f>
        <v>3.99</v>
      </c>
    </row>
    <row r="9" spans="1:6" ht="20.25" customHeight="1">
      <c r="A9" s="17"/>
      <c r="B9" s="136" t="s">
        <v>200</v>
      </c>
      <c r="C9" s="16"/>
      <c r="D9" s="133">
        <f>(E9*F4*6/1000)+(F9*F4*6/1000)</f>
        <v>630.73</v>
      </c>
      <c r="E9" s="133">
        <v>1.78</v>
      </c>
      <c r="F9" s="133">
        <f>E9*1.12</f>
        <v>1.99</v>
      </c>
    </row>
    <row r="10" spans="1:6" ht="12.75">
      <c r="A10" s="30" t="s">
        <v>39</v>
      </c>
      <c r="B10" s="11" t="s">
        <v>2</v>
      </c>
      <c r="C10" s="151" t="s">
        <v>4</v>
      </c>
      <c r="D10" s="156"/>
      <c r="E10" s="156"/>
      <c r="F10" s="162"/>
    </row>
    <row r="11" spans="1:6" ht="12.75">
      <c r="A11" s="32"/>
      <c r="B11" s="13" t="s">
        <v>3</v>
      </c>
      <c r="C11" s="152"/>
      <c r="D11" s="156"/>
      <c r="E11" s="156"/>
      <c r="F11" s="162"/>
    </row>
    <row r="12" spans="1:6" ht="12.75">
      <c r="A12" s="30" t="s">
        <v>40</v>
      </c>
      <c r="B12" s="11" t="s">
        <v>2</v>
      </c>
      <c r="C12" s="151" t="s">
        <v>6</v>
      </c>
      <c r="D12" s="156"/>
      <c r="E12" s="156"/>
      <c r="F12" s="162"/>
    </row>
    <row r="13" spans="1:6" ht="12.75">
      <c r="A13" s="32"/>
      <c r="B13" s="13" t="s">
        <v>100</v>
      </c>
      <c r="C13" s="152"/>
      <c r="D13" s="156"/>
      <c r="E13" s="156"/>
      <c r="F13" s="162"/>
    </row>
    <row r="14" spans="1:6" ht="12.75">
      <c r="A14" s="52" t="s">
        <v>41</v>
      </c>
      <c r="B14" s="15" t="s">
        <v>5</v>
      </c>
      <c r="C14" s="16" t="s">
        <v>7</v>
      </c>
      <c r="D14" s="156"/>
      <c r="E14" s="156"/>
      <c r="F14" s="162"/>
    </row>
    <row r="15" spans="1:6" ht="12.75">
      <c r="A15" s="52" t="s">
        <v>42</v>
      </c>
      <c r="B15" s="17" t="s">
        <v>8</v>
      </c>
      <c r="C15" s="16" t="s">
        <v>20</v>
      </c>
      <c r="D15" s="156"/>
      <c r="E15" s="156"/>
      <c r="F15" s="162"/>
    </row>
    <row r="16" spans="1:6" ht="12.75">
      <c r="A16" s="30" t="s">
        <v>43</v>
      </c>
      <c r="B16" s="11" t="s">
        <v>10</v>
      </c>
      <c r="C16" s="151" t="s">
        <v>12</v>
      </c>
      <c r="D16" s="156"/>
      <c r="E16" s="156"/>
      <c r="F16" s="162"/>
    </row>
    <row r="17" spans="1:6" ht="12.75">
      <c r="A17" s="32"/>
      <c r="B17" s="13" t="s">
        <v>11</v>
      </c>
      <c r="C17" s="152"/>
      <c r="D17" s="156"/>
      <c r="E17" s="156"/>
      <c r="F17" s="162"/>
    </row>
    <row r="18" spans="1:6" ht="12.75">
      <c r="A18" s="30" t="s">
        <v>44</v>
      </c>
      <c r="B18" s="11" t="s">
        <v>13</v>
      </c>
      <c r="C18" s="151" t="s">
        <v>9</v>
      </c>
      <c r="D18" s="156"/>
      <c r="E18" s="156"/>
      <c r="F18" s="162"/>
    </row>
    <row r="19" spans="1:6" ht="12.75">
      <c r="A19" s="31"/>
      <c r="B19" s="9" t="s">
        <v>14</v>
      </c>
      <c r="C19" s="155"/>
      <c r="D19" s="156"/>
      <c r="E19" s="156"/>
      <c r="F19" s="162"/>
    </row>
    <row r="20" spans="1:6" ht="12.75">
      <c r="A20" s="31"/>
      <c r="B20" s="9" t="s">
        <v>15</v>
      </c>
      <c r="C20" s="155"/>
      <c r="D20" s="156"/>
      <c r="E20" s="156"/>
      <c r="F20" s="162"/>
    </row>
    <row r="21" spans="1:6" ht="12.75">
      <c r="A21" s="31"/>
      <c r="B21" s="9" t="s">
        <v>16</v>
      </c>
      <c r="C21" s="155"/>
      <c r="D21" s="156"/>
      <c r="E21" s="156"/>
      <c r="F21" s="162"/>
    </row>
    <row r="22" spans="1:6" ht="12.75">
      <c r="A22" s="32"/>
      <c r="B22" s="13" t="s">
        <v>17</v>
      </c>
      <c r="C22" s="152"/>
      <c r="D22" s="156"/>
      <c r="E22" s="156"/>
      <c r="F22" s="162"/>
    </row>
    <row r="23" spans="1:6" ht="12.75">
      <c r="A23" s="31" t="s">
        <v>45</v>
      </c>
      <c r="B23" s="9" t="s">
        <v>18</v>
      </c>
      <c r="C23" s="151" t="s">
        <v>20</v>
      </c>
      <c r="D23" s="156"/>
      <c r="E23" s="156"/>
      <c r="F23" s="162"/>
    </row>
    <row r="24" spans="1:6" ht="12.75">
      <c r="A24" s="32"/>
      <c r="B24" s="13" t="s">
        <v>19</v>
      </c>
      <c r="C24" s="152"/>
      <c r="D24" s="156"/>
      <c r="E24" s="156"/>
      <c r="F24" s="162"/>
    </row>
    <row r="25" spans="1:6" ht="20.25" customHeight="1">
      <c r="A25" s="17"/>
      <c r="B25" s="136" t="s">
        <v>201</v>
      </c>
      <c r="C25" s="16"/>
      <c r="D25" s="133">
        <f>(F4*E25*6/1000)+(F25*F4*6/1000)</f>
        <v>632.4</v>
      </c>
      <c r="E25" s="133">
        <v>1.78</v>
      </c>
      <c r="F25" s="133">
        <f>E25*1.12+0.01</f>
        <v>2</v>
      </c>
    </row>
    <row r="26" spans="1:6" ht="12.75">
      <c r="A26" s="11"/>
      <c r="B26" s="18" t="s">
        <v>22</v>
      </c>
      <c r="C26" s="12"/>
      <c r="D26" s="156"/>
      <c r="E26" s="156"/>
      <c r="F26" s="164"/>
    </row>
    <row r="27" spans="1:6" ht="12.75">
      <c r="A27" s="11" t="s">
        <v>39</v>
      </c>
      <c r="B27" s="19" t="s">
        <v>26</v>
      </c>
      <c r="C27" s="151" t="s">
        <v>23</v>
      </c>
      <c r="D27" s="156"/>
      <c r="E27" s="156"/>
      <c r="F27" s="164"/>
    </row>
    <row r="28" spans="1:6" ht="12.75">
      <c r="A28" s="13"/>
      <c r="B28" s="20" t="s">
        <v>27</v>
      </c>
      <c r="C28" s="152"/>
      <c r="D28" s="156"/>
      <c r="E28" s="156"/>
      <c r="F28" s="164"/>
    </row>
    <row r="29" spans="1:6" ht="12.75">
      <c r="A29" s="11" t="s">
        <v>40</v>
      </c>
      <c r="B29" s="19" t="s">
        <v>24</v>
      </c>
      <c r="C29" s="12" t="s">
        <v>96</v>
      </c>
      <c r="D29" s="156"/>
      <c r="E29" s="156"/>
      <c r="F29" s="164"/>
    </row>
    <row r="30" spans="1:6" ht="12.75">
      <c r="A30" s="13"/>
      <c r="B30" s="20" t="s">
        <v>28</v>
      </c>
      <c r="C30" s="14" t="s">
        <v>97</v>
      </c>
      <c r="D30" s="156"/>
      <c r="E30" s="156"/>
      <c r="F30" s="164"/>
    </row>
    <row r="31" spans="1:6" ht="12.75">
      <c r="A31" s="17" t="s">
        <v>41</v>
      </c>
      <c r="B31" s="21" t="s">
        <v>25</v>
      </c>
      <c r="C31" s="16" t="s">
        <v>23</v>
      </c>
      <c r="D31" s="156"/>
      <c r="E31" s="156"/>
      <c r="F31" s="164"/>
    </row>
    <row r="32" spans="1:6" ht="12.75">
      <c r="A32" s="17" t="s">
        <v>42</v>
      </c>
      <c r="B32" s="21" t="s">
        <v>29</v>
      </c>
      <c r="C32" s="16" t="s">
        <v>98</v>
      </c>
      <c r="D32" s="156"/>
      <c r="E32" s="156"/>
      <c r="F32" s="164"/>
    </row>
    <row r="33" spans="1:6" ht="12.75">
      <c r="A33" s="17" t="s">
        <v>43</v>
      </c>
      <c r="B33" s="21" t="s">
        <v>31</v>
      </c>
      <c r="C33" s="16" t="s">
        <v>30</v>
      </c>
      <c r="D33" s="156"/>
      <c r="E33" s="156"/>
      <c r="F33" s="164"/>
    </row>
    <row r="34" spans="1:6" ht="12.75">
      <c r="A34" s="17" t="s">
        <v>44</v>
      </c>
      <c r="B34" s="21" t="s">
        <v>32</v>
      </c>
      <c r="C34" s="16" t="s">
        <v>23</v>
      </c>
      <c r="D34" s="156"/>
      <c r="E34" s="156"/>
      <c r="F34" s="164"/>
    </row>
    <row r="35" spans="1:6" ht="12.75">
      <c r="A35" s="9"/>
      <c r="B35" s="8" t="s">
        <v>33</v>
      </c>
      <c r="C35" s="7"/>
      <c r="D35" s="156"/>
      <c r="E35" s="156"/>
      <c r="F35" s="164"/>
    </row>
    <row r="36" spans="1:6" ht="12.75">
      <c r="A36" s="17" t="s">
        <v>45</v>
      </c>
      <c r="B36" s="21" t="s">
        <v>34</v>
      </c>
      <c r="C36" s="16" t="s">
        <v>99</v>
      </c>
      <c r="D36" s="156"/>
      <c r="E36" s="156"/>
      <c r="F36" s="164"/>
    </row>
    <row r="37" spans="1:6" ht="12.75">
      <c r="A37" s="17" t="s">
        <v>46</v>
      </c>
      <c r="B37" s="21" t="s">
        <v>38</v>
      </c>
      <c r="C37" s="16" t="s">
        <v>30</v>
      </c>
      <c r="D37" s="156"/>
      <c r="E37" s="156"/>
      <c r="F37" s="164"/>
    </row>
    <row r="38" spans="1:6" ht="12.75">
      <c r="A38" s="17" t="s">
        <v>47</v>
      </c>
      <c r="B38" s="21" t="s">
        <v>32</v>
      </c>
      <c r="C38" s="16" t="s">
        <v>23</v>
      </c>
      <c r="D38" s="156"/>
      <c r="E38" s="156"/>
      <c r="F38" s="164"/>
    </row>
    <row r="39" spans="1:6" ht="12.75">
      <c r="A39" s="17" t="s">
        <v>48</v>
      </c>
      <c r="B39" s="21" t="s">
        <v>35</v>
      </c>
      <c r="C39" s="16" t="s">
        <v>36</v>
      </c>
      <c r="D39" s="156"/>
      <c r="E39" s="156"/>
      <c r="F39" s="164"/>
    </row>
    <row r="40" spans="1:6" ht="12.75">
      <c r="A40" s="13" t="s">
        <v>49</v>
      </c>
      <c r="B40" s="20" t="s">
        <v>37</v>
      </c>
      <c r="C40" s="14" t="s">
        <v>30</v>
      </c>
      <c r="D40" s="156"/>
      <c r="E40" s="156"/>
      <c r="F40" s="164"/>
    </row>
    <row r="41" spans="1:6" ht="12.75">
      <c r="A41" s="17"/>
      <c r="B41" s="131" t="s">
        <v>202</v>
      </c>
      <c r="C41" s="76"/>
      <c r="D41" s="106">
        <f>D42+D68</f>
        <v>2355.61</v>
      </c>
      <c r="E41" s="106">
        <f>E42+E68</f>
        <v>6.64</v>
      </c>
      <c r="F41" s="106">
        <f>F42+F68</f>
        <v>7.44</v>
      </c>
    </row>
    <row r="42" spans="1:6" ht="12.75">
      <c r="A42" s="156"/>
      <c r="B42" s="153" t="s">
        <v>203</v>
      </c>
      <c r="C42" s="155"/>
      <c r="D42" s="160">
        <f>(E42*F4*6/1000)+(F42*F4*6/1000)</f>
        <v>746.17</v>
      </c>
      <c r="E42" s="160">
        <v>2.1</v>
      </c>
      <c r="F42" s="160">
        <f>E42*1.12+0.01</f>
        <v>2.36</v>
      </c>
    </row>
    <row r="43" spans="1:6" ht="12.75">
      <c r="A43" s="156"/>
      <c r="B43" s="154"/>
      <c r="C43" s="152"/>
      <c r="D43" s="161"/>
      <c r="E43" s="161"/>
      <c r="F43" s="161"/>
    </row>
    <row r="44" spans="1:6" ht="12.75">
      <c r="A44" s="17" t="s">
        <v>39</v>
      </c>
      <c r="B44" s="17" t="s">
        <v>65</v>
      </c>
      <c r="C44" s="21" t="s">
        <v>54</v>
      </c>
      <c r="D44" s="156"/>
      <c r="E44" s="156"/>
      <c r="F44" s="164"/>
    </row>
    <row r="45" spans="1:6" ht="12.75">
      <c r="A45" s="11" t="s">
        <v>40</v>
      </c>
      <c r="B45" s="11" t="s">
        <v>52</v>
      </c>
      <c r="C45" s="19" t="s">
        <v>55</v>
      </c>
      <c r="D45" s="156"/>
      <c r="E45" s="156"/>
      <c r="F45" s="164"/>
    </row>
    <row r="46" spans="1:6" ht="12.75">
      <c r="A46" s="32"/>
      <c r="B46" s="13" t="s">
        <v>50</v>
      </c>
      <c r="C46" s="20" t="s">
        <v>56</v>
      </c>
      <c r="D46" s="156"/>
      <c r="E46" s="156"/>
      <c r="F46" s="164"/>
    </row>
    <row r="47" spans="1:6" ht="12.75">
      <c r="A47" s="17" t="s">
        <v>41</v>
      </c>
      <c r="B47" s="17" t="s">
        <v>53</v>
      </c>
      <c r="C47" s="22" t="s">
        <v>59</v>
      </c>
      <c r="D47" s="156"/>
      <c r="E47" s="156"/>
      <c r="F47" s="164"/>
    </row>
    <row r="48" spans="1:6" ht="12.75">
      <c r="A48" s="17" t="s">
        <v>42</v>
      </c>
      <c r="B48" s="17" t="s">
        <v>60</v>
      </c>
      <c r="C48" s="22" t="s">
        <v>59</v>
      </c>
      <c r="D48" s="156"/>
      <c r="E48" s="156"/>
      <c r="F48" s="164"/>
    </row>
    <row r="49" spans="1:6" ht="12.75">
      <c r="A49" s="17" t="s">
        <v>43</v>
      </c>
      <c r="B49" s="17" t="s">
        <v>61</v>
      </c>
      <c r="C49" s="22" t="s">
        <v>9</v>
      </c>
      <c r="D49" s="156"/>
      <c r="E49" s="156"/>
      <c r="F49" s="164"/>
    </row>
    <row r="50" spans="1:6" ht="12.75">
      <c r="A50" s="17" t="s">
        <v>44</v>
      </c>
      <c r="B50" s="17" t="s">
        <v>58</v>
      </c>
      <c r="C50" s="10" t="s">
        <v>54</v>
      </c>
      <c r="D50" s="156"/>
      <c r="E50" s="156"/>
      <c r="F50" s="164"/>
    </row>
    <row r="51" spans="1:6" ht="12.75">
      <c r="A51" s="11" t="s">
        <v>45</v>
      </c>
      <c r="B51" s="11" t="s">
        <v>101</v>
      </c>
      <c r="C51" s="10" t="s">
        <v>55</v>
      </c>
      <c r="D51" s="156"/>
      <c r="E51" s="156"/>
      <c r="F51" s="164"/>
    </row>
    <row r="52" spans="1:6" ht="12.75">
      <c r="A52" s="9"/>
      <c r="B52" s="23" t="s">
        <v>102</v>
      </c>
      <c r="C52" s="10" t="s">
        <v>56</v>
      </c>
      <c r="D52" s="156"/>
      <c r="E52" s="156"/>
      <c r="F52" s="164"/>
    </row>
    <row r="53" spans="1:6" ht="12.75">
      <c r="A53" s="17" t="s">
        <v>46</v>
      </c>
      <c r="B53" s="17" t="s">
        <v>62</v>
      </c>
      <c r="C53" s="22" t="s">
        <v>59</v>
      </c>
      <c r="D53" s="156"/>
      <c r="E53" s="156"/>
      <c r="F53" s="164"/>
    </row>
    <row r="54" spans="1:6" ht="12.75">
      <c r="A54" s="30" t="s">
        <v>47</v>
      </c>
      <c r="B54" s="59" t="s">
        <v>155</v>
      </c>
      <c r="C54" s="54" t="s">
        <v>158</v>
      </c>
      <c r="D54" s="156"/>
      <c r="E54" s="156"/>
      <c r="F54" s="164"/>
    </row>
    <row r="55" spans="1:6" ht="12.75">
      <c r="A55" s="50"/>
      <c r="B55" s="51" t="s">
        <v>156</v>
      </c>
      <c r="C55" s="50" t="s">
        <v>159</v>
      </c>
      <c r="D55" s="156"/>
      <c r="E55" s="156"/>
      <c r="F55" s="164"/>
    </row>
    <row r="56" spans="1:6" ht="12.75">
      <c r="A56" s="15" t="s">
        <v>48</v>
      </c>
      <c r="B56" s="53" t="s">
        <v>160</v>
      </c>
      <c r="C56" s="50" t="s">
        <v>157</v>
      </c>
      <c r="D56" s="156"/>
      <c r="E56" s="156"/>
      <c r="F56" s="164"/>
    </row>
    <row r="57" spans="1:6" ht="12.75">
      <c r="A57" s="13" t="s">
        <v>49</v>
      </c>
      <c r="B57" s="13" t="s">
        <v>64</v>
      </c>
      <c r="C57" s="14" t="s">
        <v>59</v>
      </c>
      <c r="D57" s="156"/>
      <c r="E57" s="156"/>
      <c r="F57" s="164"/>
    </row>
    <row r="58" spans="1:6" ht="12.75">
      <c r="A58" s="17" t="s">
        <v>67</v>
      </c>
      <c r="B58" s="15" t="s">
        <v>103</v>
      </c>
      <c r="C58" s="24" t="s">
        <v>104</v>
      </c>
      <c r="D58" s="156"/>
      <c r="E58" s="156"/>
      <c r="F58" s="164"/>
    </row>
    <row r="59" spans="1:6" ht="12.75">
      <c r="A59" s="15" t="s">
        <v>106</v>
      </c>
      <c r="B59" s="15" t="s">
        <v>105</v>
      </c>
      <c r="C59" s="22" t="str">
        <f>C58</f>
        <v>1 раз в 5 лет</v>
      </c>
      <c r="D59" s="156"/>
      <c r="E59" s="156"/>
      <c r="F59" s="164"/>
    </row>
    <row r="60" spans="1:6" ht="12.75">
      <c r="A60" s="25" t="s">
        <v>108</v>
      </c>
      <c r="B60" s="25" t="s">
        <v>107</v>
      </c>
      <c r="C60" s="18" t="s">
        <v>54</v>
      </c>
      <c r="D60" s="156"/>
      <c r="E60" s="156"/>
      <c r="F60" s="164"/>
    </row>
    <row r="61" spans="1:6" ht="12.75">
      <c r="A61" s="13"/>
      <c r="B61" s="13"/>
      <c r="C61" s="26" t="s">
        <v>94</v>
      </c>
      <c r="D61" s="156"/>
      <c r="E61" s="156"/>
      <c r="F61" s="164"/>
    </row>
    <row r="62" spans="1:6" ht="12.75">
      <c r="A62" s="17" t="s">
        <v>109</v>
      </c>
      <c r="B62" s="15" t="s">
        <v>138</v>
      </c>
      <c r="C62" s="16" t="s">
        <v>59</v>
      </c>
      <c r="D62" s="156"/>
      <c r="E62" s="156"/>
      <c r="F62" s="164"/>
    </row>
    <row r="63" spans="1:6" ht="12.75">
      <c r="A63" s="15" t="s">
        <v>111</v>
      </c>
      <c r="B63" s="15" t="s">
        <v>110</v>
      </c>
      <c r="C63" s="24" t="s">
        <v>9</v>
      </c>
      <c r="D63" s="156"/>
      <c r="E63" s="156"/>
      <c r="F63" s="164"/>
    </row>
    <row r="64" spans="1:6" ht="12.75">
      <c r="A64" s="23" t="s">
        <v>139</v>
      </c>
      <c r="B64" s="23" t="s">
        <v>112</v>
      </c>
      <c r="C64" s="8" t="s">
        <v>54</v>
      </c>
      <c r="D64" s="156"/>
      <c r="E64" s="156"/>
      <c r="F64" s="164"/>
    </row>
    <row r="65" spans="1:6" ht="12.75">
      <c r="A65" s="13"/>
      <c r="B65" s="33" t="s">
        <v>113</v>
      </c>
      <c r="C65" s="26" t="s">
        <v>94</v>
      </c>
      <c r="D65" s="156"/>
      <c r="E65" s="156"/>
      <c r="F65" s="164"/>
    </row>
    <row r="66" spans="1:6" ht="12.75">
      <c r="A66" s="25" t="s">
        <v>161</v>
      </c>
      <c r="B66" s="25" t="s">
        <v>140</v>
      </c>
      <c r="C66" s="11"/>
      <c r="D66" s="156"/>
      <c r="E66" s="156"/>
      <c r="F66" s="164"/>
    </row>
    <row r="67" spans="1:6" ht="12.75">
      <c r="A67" s="13"/>
      <c r="B67" s="33" t="s">
        <v>141</v>
      </c>
      <c r="C67" s="14" t="s">
        <v>59</v>
      </c>
      <c r="D67" s="156"/>
      <c r="E67" s="156"/>
      <c r="F67" s="164"/>
    </row>
    <row r="68" spans="1:6" ht="12.75">
      <c r="A68" s="151"/>
      <c r="B68" s="149" t="s">
        <v>205</v>
      </c>
      <c r="C68" s="151"/>
      <c r="D68" s="159">
        <f>(E68*F4*6/1000)+(F68*F4*6/1000)</f>
        <v>1609.44</v>
      </c>
      <c r="E68" s="159">
        <v>4.54</v>
      </c>
      <c r="F68" s="159">
        <f>E68*1.12</f>
        <v>5.08</v>
      </c>
    </row>
    <row r="69" spans="1:6" ht="12.75">
      <c r="A69" s="152"/>
      <c r="B69" s="150"/>
      <c r="C69" s="152"/>
      <c r="D69" s="159"/>
      <c r="E69" s="159"/>
      <c r="F69" s="159"/>
    </row>
    <row r="70" spans="1:6" ht="12.75">
      <c r="A70" s="30"/>
      <c r="B70" s="58" t="s">
        <v>116</v>
      </c>
      <c r="C70" s="19"/>
      <c r="D70" s="163"/>
      <c r="E70" s="163"/>
      <c r="F70" s="164"/>
    </row>
    <row r="71" spans="1:6" ht="12.75">
      <c r="A71" s="30" t="s">
        <v>39</v>
      </c>
      <c r="B71" s="11" t="s">
        <v>143</v>
      </c>
      <c r="C71" s="18" t="s">
        <v>54</v>
      </c>
      <c r="D71" s="163"/>
      <c r="E71" s="163"/>
      <c r="F71" s="164"/>
    </row>
    <row r="72" spans="1:6" ht="12.75">
      <c r="A72" s="32"/>
      <c r="B72" s="33"/>
      <c r="C72" s="26" t="s">
        <v>142</v>
      </c>
      <c r="D72" s="163"/>
      <c r="E72" s="163"/>
      <c r="F72" s="164"/>
    </row>
    <row r="73" spans="1:6" ht="12.75">
      <c r="A73" s="32" t="s">
        <v>40</v>
      </c>
      <c r="B73" s="13" t="s">
        <v>144</v>
      </c>
      <c r="C73" s="26" t="s">
        <v>9</v>
      </c>
      <c r="D73" s="163"/>
      <c r="E73" s="163"/>
      <c r="F73" s="164"/>
    </row>
    <row r="74" spans="1:6" ht="12.75">
      <c r="A74" s="42" t="s">
        <v>41</v>
      </c>
      <c r="B74" s="15" t="s">
        <v>145</v>
      </c>
      <c r="C74" s="43" t="s">
        <v>20</v>
      </c>
      <c r="D74" s="163"/>
      <c r="E74" s="163"/>
      <c r="F74" s="164"/>
    </row>
    <row r="75" spans="1:6" ht="12.75">
      <c r="A75" s="44" t="s">
        <v>42</v>
      </c>
      <c r="B75" s="25" t="s">
        <v>146</v>
      </c>
      <c r="C75" s="45" t="s">
        <v>147</v>
      </c>
      <c r="D75" s="163"/>
      <c r="E75" s="163"/>
      <c r="F75" s="164"/>
    </row>
    <row r="76" spans="1:6" ht="12.75">
      <c r="A76" s="3"/>
      <c r="B76" s="3"/>
      <c r="C76" s="46" t="s">
        <v>148</v>
      </c>
      <c r="D76" s="163"/>
      <c r="E76" s="163"/>
      <c r="F76" s="164"/>
    </row>
    <row r="77" spans="1:6" ht="12.75">
      <c r="A77" s="11" t="s">
        <v>43</v>
      </c>
      <c r="B77" s="19" t="s">
        <v>117</v>
      </c>
      <c r="C77" s="11" t="s">
        <v>54</v>
      </c>
      <c r="D77" s="163"/>
      <c r="E77" s="163"/>
      <c r="F77" s="164"/>
    </row>
    <row r="78" spans="1:6" ht="12.75">
      <c r="A78" s="9"/>
      <c r="B78" s="10" t="s">
        <v>120</v>
      </c>
      <c r="C78" s="7" t="s">
        <v>118</v>
      </c>
      <c r="D78" s="163"/>
      <c r="E78" s="163"/>
      <c r="F78" s="164"/>
    </row>
    <row r="79" spans="1:6" ht="12.75">
      <c r="A79" s="13"/>
      <c r="B79" s="28" t="s">
        <v>121</v>
      </c>
      <c r="C79" s="13"/>
      <c r="D79" s="163"/>
      <c r="E79" s="163"/>
      <c r="F79" s="164"/>
    </row>
    <row r="80" spans="1:6" ht="12.75">
      <c r="A80" s="17" t="s">
        <v>44</v>
      </c>
      <c r="B80" s="29" t="s">
        <v>124</v>
      </c>
      <c r="C80" s="16" t="s">
        <v>125</v>
      </c>
      <c r="D80" s="163"/>
      <c r="E80" s="163"/>
      <c r="F80" s="164"/>
    </row>
    <row r="81" spans="1:6" ht="12.75">
      <c r="A81" s="17"/>
      <c r="B81" s="47" t="s">
        <v>119</v>
      </c>
      <c r="C81" s="17"/>
      <c r="D81" s="163"/>
      <c r="E81" s="163"/>
      <c r="F81" s="164"/>
    </row>
    <row r="82" spans="1:6" ht="12.75">
      <c r="A82" s="11" t="s">
        <v>39</v>
      </c>
      <c r="B82" s="11" t="s">
        <v>68</v>
      </c>
      <c r="C82" s="19" t="s">
        <v>54</v>
      </c>
      <c r="D82" s="163"/>
      <c r="E82" s="163"/>
      <c r="F82" s="164"/>
    </row>
    <row r="83" spans="1:6" ht="12.75">
      <c r="A83" s="9"/>
      <c r="B83" s="9" t="s">
        <v>170</v>
      </c>
      <c r="C83" s="10" t="s">
        <v>55</v>
      </c>
      <c r="D83" s="163"/>
      <c r="E83" s="163"/>
      <c r="F83" s="164"/>
    </row>
    <row r="84" spans="1:6" ht="12.75">
      <c r="A84" s="9"/>
      <c r="B84" s="9" t="s">
        <v>69</v>
      </c>
      <c r="C84" s="10" t="s">
        <v>56</v>
      </c>
      <c r="D84" s="163"/>
      <c r="E84" s="163"/>
      <c r="F84" s="164"/>
    </row>
    <row r="85" spans="1:6" ht="12.75">
      <c r="A85" s="13"/>
      <c r="B85" s="13" t="s">
        <v>70</v>
      </c>
      <c r="C85" s="20"/>
      <c r="D85" s="163"/>
      <c r="E85" s="163"/>
      <c r="F85" s="164"/>
    </row>
    <row r="86" spans="1:6" ht="12.75">
      <c r="A86" s="31" t="s">
        <v>40</v>
      </c>
      <c r="B86" s="23" t="s">
        <v>180</v>
      </c>
      <c r="C86" s="70" t="s">
        <v>158</v>
      </c>
      <c r="D86" s="163"/>
      <c r="E86" s="163"/>
      <c r="F86" s="164"/>
    </row>
    <row r="87" spans="1:6" ht="12.75">
      <c r="A87" s="32"/>
      <c r="B87" s="23" t="s">
        <v>171</v>
      </c>
      <c r="C87" s="70" t="s">
        <v>159</v>
      </c>
      <c r="D87" s="163"/>
      <c r="E87" s="163"/>
      <c r="F87" s="164"/>
    </row>
    <row r="88" spans="1:6" ht="12.75">
      <c r="A88" s="30" t="s">
        <v>41</v>
      </c>
      <c r="B88" s="30" t="s">
        <v>71</v>
      </c>
      <c r="C88" s="11"/>
      <c r="D88" s="163"/>
      <c r="E88" s="163"/>
      <c r="F88" s="164"/>
    </row>
    <row r="89" spans="1:6" ht="12.75">
      <c r="A89" s="31"/>
      <c r="B89" s="31" t="s">
        <v>72</v>
      </c>
      <c r="C89" s="7" t="s">
        <v>59</v>
      </c>
      <c r="D89" s="163"/>
      <c r="E89" s="163"/>
      <c r="F89" s="164"/>
    </row>
    <row r="90" spans="1:6" ht="12.75">
      <c r="A90" s="32"/>
      <c r="B90" s="32" t="s">
        <v>73</v>
      </c>
      <c r="C90" s="13"/>
      <c r="D90" s="163"/>
      <c r="E90" s="163"/>
      <c r="F90" s="164"/>
    </row>
    <row r="91" spans="1:6" ht="12.75">
      <c r="A91" s="30" t="s">
        <v>42</v>
      </c>
      <c r="B91" s="25" t="s">
        <v>130</v>
      </c>
      <c r="C91" s="18" t="s">
        <v>59</v>
      </c>
      <c r="D91" s="163"/>
      <c r="E91" s="163"/>
      <c r="F91" s="164"/>
    </row>
    <row r="92" spans="1:6" ht="12.75">
      <c r="A92" s="32"/>
      <c r="B92" s="33" t="s">
        <v>131</v>
      </c>
      <c r="C92" s="20"/>
      <c r="D92" s="163"/>
      <c r="E92" s="163"/>
      <c r="F92" s="164"/>
    </row>
    <row r="93" spans="1:6" ht="12.75">
      <c r="A93" s="17" t="s">
        <v>43</v>
      </c>
      <c r="B93" s="15" t="s">
        <v>137</v>
      </c>
      <c r="C93" s="18" t="s">
        <v>59</v>
      </c>
      <c r="D93" s="163"/>
      <c r="E93" s="163"/>
      <c r="F93" s="164"/>
    </row>
    <row r="94" spans="1:6" ht="12.75">
      <c r="A94" s="11" t="s">
        <v>44</v>
      </c>
      <c r="B94" s="34" t="s">
        <v>114</v>
      </c>
      <c r="C94" s="12" t="s">
        <v>122</v>
      </c>
      <c r="D94" s="163"/>
      <c r="E94" s="163"/>
      <c r="F94" s="164"/>
    </row>
    <row r="95" spans="1:6" ht="12.75">
      <c r="A95" s="13"/>
      <c r="B95" s="20"/>
      <c r="C95" s="13" t="s">
        <v>123</v>
      </c>
      <c r="D95" s="163"/>
      <c r="E95" s="163"/>
      <c r="F95" s="164"/>
    </row>
    <row r="96" spans="1:6" ht="12.75">
      <c r="A96" s="15" t="s">
        <v>45</v>
      </c>
      <c r="B96" s="15" t="s">
        <v>115</v>
      </c>
      <c r="C96" s="16" t="s">
        <v>9</v>
      </c>
      <c r="D96" s="163"/>
      <c r="E96" s="163"/>
      <c r="F96" s="164"/>
    </row>
    <row r="97" spans="1:6" ht="12.75">
      <c r="A97" s="11" t="s">
        <v>46</v>
      </c>
      <c r="B97" s="25" t="s">
        <v>128</v>
      </c>
      <c r="C97" s="11" t="s">
        <v>54</v>
      </c>
      <c r="D97" s="163"/>
      <c r="E97" s="163"/>
      <c r="F97" s="164"/>
    </row>
    <row r="98" spans="1:6" ht="12.75">
      <c r="A98" s="13"/>
      <c r="B98" s="33" t="s">
        <v>129</v>
      </c>
      <c r="C98" s="7" t="s">
        <v>118</v>
      </c>
      <c r="D98" s="163"/>
      <c r="E98" s="163"/>
      <c r="F98" s="164"/>
    </row>
    <row r="99" spans="1:6" ht="12.75">
      <c r="A99" s="11" t="s">
        <v>47</v>
      </c>
      <c r="B99" s="35" t="s">
        <v>132</v>
      </c>
      <c r="C99" s="11"/>
      <c r="D99" s="163"/>
      <c r="E99" s="163"/>
      <c r="F99" s="164"/>
    </row>
    <row r="100" spans="1:6" ht="12.75">
      <c r="A100" s="13"/>
      <c r="B100" s="36" t="s">
        <v>133</v>
      </c>
      <c r="C100" s="14" t="s">
        <v>6</v>
      </c>
      <c r="D100" s="163"/>
      <c r="E100" s="163"/>
      <c r="F100" s="164"/>
    </row>
    <row r="101" spans="1:6" ht="12.75">
      <c r="A101" s="23" t="s">
        <v>48</v>
      </c>
      <c r="B101" s="9" t="s">
        <v>51</v>
      </c>
      <c r="C101" s="7" t="s">
        <v>20</v>
      </c>
      <c r="D101" s="163"/>
      <c r="E101" s="163"/>
      <c r="F101" s="164"/>
    </row>
    <row r="102" spans="1:6" ht="12.75">
      <c r="A102" s="13"/>
      <c r="B102" s="13"/>
      <c r="C102" s="14" t="s">
        <v>57</v>
      </c>
      <c r="D102" s="163"/>
      <c r="E102" s="163"/>
      <c r="F102" s="164"/>
    </row>
    <row r="103" spans="1:6" ht="12.75">
      <c r="A103" s="11" t="s">
        <v>49</v>
      </c>
      <c r="B103" s="25" t="s">
        <v>126</v>
      </c>
      <c r="C103" s="19"/>
      <c r="D103" s="163"/>
      <c r="E103" s="163"/>
      <c r="F103" s="164"/>
    </row>
    <row r="104" spans="1:6" ht="12.75">
      <c r="A104" s="13"/>
      <c r="B104" s="33" t="s">
        <v>127</v>
      </c>
      <c r="C104" s="37" t="s">
        <v>9</v>
      </c>
      <c r="D104" s="163"/>
      <c r="E104" s="163"/>
      <c r="F104" s="164"/>
    </row>
    <row r="105" spans="1:6" ht="12.75">
      <c r="A105" s="42"/>
      <c r="B105" s="48" t="s">
        <v>149</v>
      </c>
      <c r="C105" s="42"/>
      <c r="D105" s="163"/>
      <c r="E105" s="163"/>
      <c r="F105" s="164"/>
    </row>
    <row r="106" spans="1:6" ht="12.75">
      <c r="A106" s="11" t="s">
        <v>67</v>
      </c>
      <c r="B106" s="30" t="s">
        <v>74</v>
      </c>
      <c r="C106" s="11" t="s">
        <v>54</v>
      </c>
      <c r="D106" s="163"/>
      <c r="E106" s="163"/>
      <c r="F106" s="164"/>
    </row>
    <row r="107" spans="1:6" ht="12.75">
      <c r="A107" s="9"/>
      <c r="B107" s="31" t="s">
        <v>75</v>
      </c>
      <c r="C107" s="9" t="s">
        <v>55</v>
      </c>
      <c r="D107" s="163"/>
      <c r="E107" s="163"/>
      <c r="F107" s="164"/>
    </row>
    <row r="108" spans="1:6" ht="12.75">
      <c r="A108" s="9"/>
      <c r="B108" s="31" t="s">
        <v>76</v>
      </c>
      <c r="C108" s="9" t="s">
        <v>56</v>
      </c>
      <c r="D108" s="163"/>
      <c r="E108" s="163"/>
      <c r="F108" s="164"/>
    </row>
    <row r="109" spans="1:6" ht="12.75">
      <c r="A109" s="9"/>
      <c r="B109" s="31" t="s">
        <v>77</v>
      </c>
      <c r="C109" s="9"/>
      <c r="D109" s="163"/>
      <c r="E109" s="163"/>
      <c r="F109" s="164"/>
    </row>
    <row r="110" spans="1:6" ht="12.75">
      <c r="A110" s="9"/>
      <c r="B110" s="31" t="s">
        <v>78</v>
      </c>
      <c r="C110" s="9"/>
      <c r="D110" s="163"/>
      <c r="E110" s="163"/>
      <c r="F110" s="164"/>
    </row>
    <row r="111" spans="1:6" ht="12.75">
      <c r="A111" s="9"/>
      <c r="B111" s="31" t="s">
        <v>79</v>
      </c>
      <c r="C111" s="9"/>
      <c r="D111" s="163"/>
      <c r="E111" s="163"/>
      <c r="F111" s="164"/>
    </row>
    <row r="112" spans="1:6" ht="12.75">
      <c r="A112" s="13"/>
      <c r="B112" s="32" t="s">
        <v>80</v>
      </c>
      <c r="C112" s="13"/>
      <c r="D112" s="163"/>
      <c r="E112" s="163"/>
      <c r="F112" s="164"/>
    </row>
    <row r="113" spans="1:6" ht="12.75">
      <c r="A113" s="11" t="s">
        <v>106</v>
      </c>
      <c r="B113" s="11" t="s">
        <v>81</v>
      </c>
      <c r="C113" s="18" t="s">
        <v>59</v>
      </c>
      <c r="D113" s="163"/>
      <c r="E113" s="163"/>
      <c r="F113" s="164"/>
    </row>
    <row r="114" spans="1:6" ht="12.75">
      <c r="A114" s="9"/>
      <c r="B114" s="9" t="s">
        <v>82</v>
      </c>
      <c r="C114" s="10"/>
      <c r="D114" s="163"/>
      <c r="E114" s="163"/>
      <c r="F114" s="164"/>
    </row>
    <row r="115" spans="1:6" ht="12.75">
      <c r="A115" s="9"/>
      <c r="B115" s="9" t="s">
        <v>83</v>
      </c>
      <c r="C115" s="10"/>
      <c r="D115" s="163"/>
      <c r="E115" s="163"/>
      <c r="F115" s="164"/>
    </row>
    <row r="116" spans="1:6" ht="12.75">
      <c r="A116" s="9"/>
      <c r="B116" s="9" t="s">
        <v>150</v>
      </c>
      <c r="C116" s="10"/>
      <c r="D116" s="163"/>
      <c r="E116" s="163"/>
      <c r="F116" s="164"/>
    </row>
    <row r="117" spans="1:6" ht="12.75">
      <c r="A117" s="9"/>
      <c r="B117" s="9" t="s">
        <v>84</v>
      </c>
      <c r="C117" s="10"/>
      <c r="D117" s="163"/>
      <c r="E117" s="163"/>
      <c r="F117" s="164"/>
    </row>
    <row r="118" spans="1:6" ht="12.75">
      <c r="A118" s="13"/>
      <c r="B118" s="13" t="s">
        <v>85</v>
      </c>
      <c r="C118" s="20"/>
      <c r="D118" s="163"/>
      <c r="E118" s="163"/>
      <c r="F118" s="164"/>
    </row>
    <row r="119" spans="1:6" ht="12.75">
      <c r="A119" s="11" t="s">
        <v>108</v>
      </c>
      <c r="B119" s="38" t="s">
        <v>81</v>
      </c>
      <c r="C119" s="12" t="s">
        <v>59</v>
      </c>
      <c r="D119" s="163"/>
      <c r="E119" s="163"/>
      <c r="F119" s="164"/>
    </row>
    <row r="120" spans="1:6" ht="12.75">
      <c r="A120" s="9"/>
      <c r="B120" s="39" t="s">
        <v>151</v>
      </c>
      <c r="C120" s="9"/>
      <c r="D120" s="163"/>
      <c r="E120" s="163"/>
      <c r="F120" s="164"/>
    </row>
    <row r="121" spans="1:6" ht="12.75">
      <c r="A121" s="9"/>
      <c r="B121" s="39" t="s">
        <v>152</v>
      </c>
      <c r="C121" s="9"/>
      <c r="D121" s="163"/>
      <c r="E121" s="163"/>
      <c r="F121" s="164"/>
    </row>
    <row r="122" spans="1:6" ht="12.75">
      <c r="A122" s="13"/>
      <c r="B122" s="41" t="s">
        <v>86</v>
      </c>
      <c r="C122" s="13"/>
      <c r="D122" s="163"/>
      <c r="E122" s="163"/>
      <c r="F122" s="164"/>
    </row>
    <row r="123" spans="1:6" ht="12.75">
      <c r="A123" s="9" t="s">
        <v>109</v>
      </c>
      <c r="B123" s="40" t="s">
        <v>134</v>
      </c>
      <c r="C123" s="9" t="s">
        <v>54</v>
      </c>
      <c r="D123" s="163"/>
      <c r="E123" s="163"/>
      <c r="F123" s="164"/>
    </row>
    <row r="124" spans="1:6" ht="12.75">
      <c r="A124" s="9"/>
      <c r="B124" s="40" t="s">
        <v>135</v>
      </c>
      <c r="C124" s="9" t="s">
        <v>55</v>
      </c>
      <c r="D124" s="163"/>
      <c r="E124" s="163"/>
      <c r="F124" s="164"/>
    </row>
    <row r="125" spans="1:6" ht="12.75">
      <c r="A125" s="9"/>
      <c r="B125" s="40" t="s">
        <v>136</v>
      </c>
      <c r="C125" s="9" t="s">
        <v>56</v>
      </c>
      <c r="D125" s="163"/>
      <c r="E125" s="163"/>
      <c r="F125" s="164"/>
    </row>
    <row r="126" spans="1:6" ht="12.75">
      <c r="A126" s="9"/>
      <c r="B126" s="49" t="s">
        <v>153</v>
      </c>
      <c r="C126" s="13"/>
      <c r="D126" s="163"/>
      <c r="E126" s="163"/>
      <c r="F126" s="164"/>
    </row>
    <row r="127" spans="1:6" ht="12.75">
      <c r="A127" s="91" t="s">
        <v>111</v>
      </c>
      <c r="B127" s="87" t="s">
        <v>185</v>
      </c>
      <c r="C127" s="19" t="s">
        <v>88</v>
      </c>
      <c r="D127" s="163"/>
      <c r="E127" s="163"/>
      <c r="F127" s="164"/>
    </row>
    <row r="128" spans="1:6" ht="12.75">
      <c r="A128" s="9"/>
      <c r="B128" s="88" t="s">
        <v>87</v>
      </c>
      <c r="C128" s="10" t="s">
        <v>89</v>
      </c>
      <c r="D128" s="163"/>
      <c r="E128" s="163"/>
      <c r="F128" s="164"/>
    </row>
    <row r="129" spans="1:6" ht="12.75">
      <c r="A129" s="9"/>
      <c r="B129" s="88"/>
      <c r="C129" s="10" t="s">
        <v>90</v>
      </c>
      <c r="D129" s="163"/>
      <c r="E129" s="163"/>
      <c r="F129" s="164"/>
    </row>
    <row r="130" spans="1:6" ht="12.75">
      <c r="A130" s="9"/>
      <c r="B130" s="88"/>
      <c r="C130" s="10" t="s">
        <v>91</v>
      </c>
      <c r="D130" s="163"/>
      <c r="E130" s="163"/>
      <c r="F130" s="164"/>
    </row>
    <row r="131" spans="1:6" ht="12.75">
      <c r="A131" s="9"/>
      <c r="B131" s="88"/>
      <c r="C131" s="10" t="s">
        <v>92</v>
      </c>
      <c r="D131" s="163"/>
      <c r="E131" s="163"/>
      <c r="F131" s="164"/>
    </row>
    <row r="132" spans="1:6" ht="12.75">
      <c r="A132" s="13"/>
      <c r="B132" s="89"/>
      <c r="C132" s="20" t="s">
        <v>93</v>
      </c>
      <c r="D132" s="163"/>
      <c r="E132" s="163"/>
      <c r="F132" s="164"/>
    </row>
    <row r="133" spans="1:6" ht="18" customHeight="1">
      <c r="A133" s="99"/>
      <c r="B133" s="97" t="s">
        <v>206</v>
      </c>
      <c r="C133" s="16" t="s">
        <v>182</v>
      </c>
      <c r="D133" s="106">
        <f>(E133*F4*6/1000)+(F133*F4*6/1000)</f>
        <v>361.37</v>
      </c>
      <c r="E133" s="106">
        <v>1.02</v>
      </c>
      <c r="F133" s="106">
        <f>E133*1.12</f>
        <v>1.14</v>
      </c>
    </row>
    <row r="134" spans="1:6" ht="32.25" customHeight="1">
      <c r="A134" s="17"/>
      <c r="B134" s="120" t="s">
        <v>207</v>
      </c>
      <c r="C134" s="17"/>
      <c r="D134" s="56">
        <f>(E134*F4*6/1000)+(F134*F4*6/1000)</f>
        <v>2511.2</v>
      </c>
      <c r="E134" s="56">
        <v>7.08</v>
      </c>
      <c r="F134" s="106">
        <f>E134*1.12</f>
        <v>7.93</v>
      </c>
    </row>
    <row r="135" spans="1:6" ht="33" customHeight="1">
      <c r="A135" s="17"/>
      <c r="B135" s="117" t="s">
        <v>191</v>
      </c>
      <c r="C135" s="118"/>
      <c r="D135" s="119">
        <f>D9+D25+D42+D68+D133+D134</f>
        <v>6491.31</v>
      </c>
      <c r="E135" s="119">
        <f>E9+E25+E42+E68+E133+E134</f>
        <v>18.3</v>
      </c>
      <c r="F135" s="119">
        <f>F9+F25+F42+F68+F133+F134</f>
        <v>20.5</v>
      </c>
    </row>
    <row r="136" spans="1:5" ht="12.75">
      <c r="A136" s="10"/>
      <c r="B136" s="80"/>
      <c r="C136" s="10"/>
      <c r="D136" s="94"/>
      <c r="E136" s="94"/>
    </row>
    <row r="137" spans="1:5" ht="12.75">
      <c r="A137" s="10"/>
      <c r="B137" s="80"/>
      <c r="C137" s="10"/>
      <c r="D137" s="94"/>
      <c r="E137" s="94"/>
    </row>
    <row r="138" spans="1:5" ht="12.75">
      <c r="A138" s="10"/>
      <c r="B138" s="114"/>
      <c r="C138" s="80"/>
      <c r="D138" s="94"/>
      <c r="E138" s="94"/>
    </row>
    <row r="139" spans="1:5" ht="12.75">
      <c r="A139" s="10"/>
      <c r="B139" s="80"/>
      <c r="C139" s="80"/>
      <c r="D139" s="113"/>
      <c r="E139" s="77"/>
    </row>
    <row r="140" spans="1:5" ht="12.75">
      <c r="A140" s="10"/>
      <c r="B140" s="80"/>
      <c r="C140" s="80"/>
      <c r="D140" s="113"/>
      <c r="E140" s="94"/>
    </row>
    <row r="141" ht="12.75">
      <c r="D141" s="107"/>
    </row>
    <row r="142" ht="12.75">
      <c r="B142" s="95"/>
    </row>
    <row r="143" spans="1:2" ht="12.75">
      <c r="A143" s="10"/>
      <c r="B143" s="95"/>
    </row>
    <row r="144" ht="12.75">
      <c r="B144" s="95"/>
    </row>
    <row r="145" ht="12.75">
      <c r="B145" s="95"/>
    </row>
    <row r="146" ht="12.75">
      <c r="B146" s="95"/>
    </row>
    <row r="147" ht="12.75">
      <c r="B147" s="95"/>
    </row>
    <row r="148" ht="12.75">
      <c r="B148" s="95"/>
    </row>
    <row r="149" ht="12.75">
      <c r="B149" s="95"/>
    </row>
    <row r="150" ht="12.75">
      <c r="B150" s="95"/>
    </row>
    <row r="151" ht="12.75">
      <c r="B151" s="95"/>
    </row>
    <row r="152" ht="12.75">
      <c r="B152" s="95"/>
    </row>
  </sheetData>
  <mergeCells count="38">
    <mergeCell ref="F26:F40"/>
    <mergeCell ref="B1:E1"/>
    <mergeCell ref="B2:E2"/>
    <mergeCell ref="D10:D24"/>
    <mergeCell ref="E10:E24"/>
    <mergeCell ref="D5:D6"/>
    <mergeCell ref="E5:F5"/>
    <mergeCell ref="C10:C11"/>
    <mergeCell ref="C27:C28"/>
    <mergeCell ref="F10:F24"/>
    <mergeCell ref="D70:D132"/>
    <mergeCell ref="E70:E132"/>
    <mergeCell ref="F70:F132"/>
    <mergeCell ref="D44:D67"/>
    <mergeCell ref="E44:E67"/>
    <mergeCell ref="F44:F67"/>
    <mergeCell ref="D26:D40"/>
    <mergeCell ref="E26:E40"/>
    <mergeCell ref="C16:C17"/>
    <mergeCell ref="C18:C22"/>
    <mergeCell ref="C3:F3"/>
    <mergeCell ref="D68:D69"/>
    <mergeCell ref="E68:E69"/>
    <mergeCell ref="F68:F69"/>
    <mergeCell ref="D42:D43"/>
    <mergeCell ref="E42:E43"/>
    <mergeCell ref="F42:F43"/>
    <mergeCell ref="C23:C24"/>
    <mergeCell ref="C5:C6"/>
    <mergeCell ref="B5:B6"/>
    <mergeCell ref="A5:A6"/>
    <mergeCell ref="C12:C13"/>
    <mergeCell ref="B68:B69"/>
    <mergeCell ref="A68:A69"/>
    <mergeCell ref="C68:C69"/>
    <mergeCell ref="B42:B43"/>
    <mergeCell ref="C42:C43"/>
    <mergeCell ref="A42:A43"/>
  </mergeCells>
  <printOptions/>
  <pageMargins left="0" right="0" top="0" bottom="0" header="0.5118110236220472" footer="0.5118110236220472"/>
  <pageSetup horizontalDpi="600" verticalDpi="600" orientation="portrait" paperSize="9" scale="87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42"/>
  <sheetViews>
    <sheetView view="pageBreakPreview" zoomScale="82" zoomScaleSheetLayoutView="82" workbookViewId="0" topLeftCell="A106">
      <selection activeCell="C127" sqref="C127"/>
    </sheetView>
  </sheetViews>
  <sheetFormatPr defaultColWidth="9.00390625" defaultRowHeight="12.75"/>
  <cols>
    <col min="1" max="1" width="5.25390625" style="0" customWidth="1"/>
    <col min="2" max="2" width="52.375" style="0" customWidth="1"/>
    <col min="3" max="3" width="17.75390625" style="0" customWidth="1"/>
    <col min="4" max="4" width="17.25390625" style="0" customWidth="1"/>
    <col min="5" max="5" width="13.625" style="0" customWidth="1"/>
    <col min="6" max="6" width="12.25390625" style="0" customWidth="1"/>
  </cols>
  <sheetData>
    <row r="1" spans="1:5" ht="15">
      <c r="A1" s="2"/>
      <c r="B1" s="165" t="s">
        <v>0</v>
      </c>
      <c r="C1" s="165"/>
      <c r="D1" s="165"/>
      <c r="E1" s="165"/>
    </row>
    <row r="2" spans="1:5" ht="35.25" customHeight="1">
      <c r="A2" s="2"/>
      <c r="B2" s="166" t="s">
        <v>192</v>
      </c>
      <c r="C2" s="166"/>
      <c r="D2" s="166"/>
      <c r="E2" s="166"/>
    </row>
    <row r="3" spans="1:5" ht="15.75">
      <c r="A3" s="81"/>
      <c r="B3" s="82" t="s">
        <v>186</v>
      </c>
      <c r="C3" s="103" t="s">
        <v>162</v>
      </c>
      <c r="D3" s="104"/>
      <c r="E3" s="109"/>
    </row>
    <row r="4" spans="1:5" ht="15.75" thickBot="1">
      <c r="A4" s="86" t="s">
        <v>21</v>
      </c>
      <c r="B4" s="4"/>
      <c r="C4" s="5"/>
      <c r="D4" s="5"/>
      <c r="E4" s="102">
        <v>13852.89</v>
      </c>
    </row>
    <row r="5" spans="1:6" ht="57.75" customHeight="1">
      <c r="A5" s="157" t="s">
        <v>196</v>
      </c>
      <c r="B5" s="157"/>
      <c r="C5" s="157" t="s">
        <v>1</v>
      </c>
      <c r="D5" s="167" t="s">
        <v>195</v>
      </c>
      <c r="E5" s="167" t="s">
        <v>197</v>
      </c>
      <c r="F5" s="167"/>
    </row>
    <row r="6" spans="1:6" ht="25.5">
      <c r="A6" s="152"/>
      <c r="B6" s="152"/>
      <c r="C6" s="152"/>
      <c r="D6" s="167"/>
      <c r="E6" s="125" t="s">
        <v>193</v>
      </c>
      <c r="F6" s="126" t="s">
        <v>194</v>
      </c>
    </row>
    <row r="7" spans="1:6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43">
        <v>6</v>
      </c>
    </row>
    <row r="8" spans="1:6" ht="25.5">
      <c r="A8" s="16"/>
      <c r="B8" s="132" t="s">
        <v>199</v>
      </c>
      <c r="C8" s="14"/>
      <c r="D8" s="105">
        <f>D9+D25</f>
        <v>627.53</v>
      </c>
      <c r="E8" s="105">
        <f>E9+E25</f>
        <v>3.56</v>
      </c>
      <c r="F8" s="105">
        <f>F9+F25</f>
        <v>3.99</v>
      </c>
    </row>
    <row r="9" spans="1:6" ht="19.5" customHeight="1">
      <c r="A9" s="17"/>
      <c r="B9" s="136" t="s">
        <v>200</v>
      </c>
      <c r="C9" s="16"/>
      <c r="D9" s="133">
        <f>(E9*E4*6/1000)+(F9*E4*6/1000)</f>
        <v>313.35</v>
      </c>
      <c r="E9" s="133">
        <v>1.78</v>
      </c>
      <c r="F9" s="133">
        <f>E9*1.12</f>
        <v>1.99</v>
      </c>
    </row>
    <row r="10" spans="1:6" ht="12.75">
      <c r="A10" s="30" t="s">
        <v>39</v>
      </c>
      <c r="B10" s="11" t="s">
        <v>2</v>
      </c>
      <c r="C10" s="12"/>
      <c r="D10" s="172"/>
      <c r="E10" s="172"/>
      <c r="F10" s="159"/>
    </row>
    <row r="11" spans="1:6" ht="12.75">
      <c r="A11" s="32"/>
      <c r="B11" s="13" t="s">
        <v>3</v>
      </c>
      <c r="C11" s="14" t="s">
        <v>4</v>
      </c>
      <c r="D11" s="173"/>
      <c r="E11" s="173"/>
      <c r="F11" s="159"/>
    </row>
    <row r="12" spans="1:6" ht="12.75">
      <c r="A12" s="30" t="s">
        <v>40</v>
      </c>
      <c r="B12" s="11" t="s">
        <v>2</v>
      </c>
      <c r="C12" s="12"/>
      <c r="D12" s="173"/>
      <c r="E12" s="173"/>
      <c r="F12" s="159"/>
    </row>
    <row r="13" spans="1:6" ht="12.75">
      <c r="A13" s="32"/>
      <c r="B13" s="13" t="s">
        <v>100</v>
      </c>
      <c r="C13" s="14" t="s">
        <v>6</v>
      </c>
      <c r="D13" s="173"/>
      <c r="E13" s="173"/>
      <c r="F13" s="159"/>
    </row>
    <row r="14" spans="1:6" ht="12.75">
      <c r="A14" s="52" t="s">
        <v>41</v>
      </c>
      <c r="B14" s="15" t="s">
        <v>5</v>
      </c>
      <c r="C14" s="16" t="s">
        <v>7</v>
      </c>
      <c r="D14" s="173"/>
      <c r="E14" s="173"/>
      <c r="F14" s="159"/>
    </row>
    <row r="15" spans="1:6" ht="12.75">
      <c r="A15" s="52" t="s">
        <v>42</v>
      </c>
      <c r="B15" s="17" t="s">
        <v>8</v>
      </c>
      <c r="C15" s="16" t="s">
        <v>20</v>
      </c>
      <c r="D15" s="173"/>
      <c r="E15" s="173"/>
      <c r="F15" s="159"/>
    </row>
    <row r="16" spans="1:6" ht="12.75">
      <c r="A16" s="30" t="s">
        <v>43</v>
      </c>
      <c r="B16" s="11" t="s">
        <v>10</v>
      </c>
      <c r="C16" s="12"/>
      <c r="D16" s="173"/>
      <c r="E16" s="173"/>
      <c r="F16" s="159"/>
    </row>
    <row r="17" spans="1:6" ht="12.75">
      <c r="A17" s="32"/>
      <c r="B17" s="13" t="s">
        <v>11</v>
      </c>
      <c r="C17" s="14" t="s">
        <v>12</v>
      </c>
      <c r="D17" s="173"/>
      <c r="E17" s="173"/>
      <c r="F17" s="159"/>
    </row>
    <row r="18" spans="1:6" ht="12.75">
      <c r="A18" s="30" t="s">
        <v>44</v>
      </c>
      <c r="B18" s="11" t="s">
        <v>13</v>
      </c>
      <c r="C18" s="12"/>
      <c r="D18" s="173"/>
      <c r="E18" s="173"/>
      <c r="F18" s="159"/>
    </row>
    <row r="19" spans="1:6" ht="12.75">
      <c r="A19" s="31"/>
      <c r="B19" s="9" t="s">
        <v>14</v>
      </c>
      <c r="C19" s="7"/>
      <c r="D19" s="173"/>
      <c r="E19" s="173"/>
      <c r="F19" s="159"/>
    </row>
    <row r="20" spans="1:6" ht="12.75">
      <c r="A20" s="31"/>
      <c r="B20" s="9" t="s">
        <v>15</v>
      </c>
      <c r="C20" s="7"/>
      <c r="D20" s="173"/>
      <c r="E20" s="173"/>
      <c r="F20" s="159"/>
    </row>
    <row r="21" spans="1:6" ht="12.75">
      <c r="A21" s="31"/>
      <c r="B21" s="9" t="s">
        <v>16</v>
      </c>
      <c r="C21" s="7"/>
      <c r="D21" s="173"/>
      <c r="E21" s="173"/>
      <c r="F21" s="159"/>
    </row>
    <row r="22" spans="1:6" ht="12.75">
      <c r="A22" s="32"/>
      <c r="B22" s="13" t="s">
        <v>17</v>
      </c>
      <c r="C22" s="14" t="s">
        <v>9</v>
      </c>
      <c r="D22" s="173"/>
      <c r="E22" s="173"/>
      <c r="F22" s="159"/>
    </row>
    <row r="23" spans="1:6" ht="12.75">
      <c r="A23" s="31" t="s">
        <v>45</v>
      </c>
      <c r="B23" s="9" t="s">
        <v>18</v>
      </c>
      <c r="C23" s="7"/>
      <c r="D23" s="173"/>
      <c r="E23" s="173"/>
      <c r="F23" s="159"/>
    </row>
    <row r="24" spans="1:6" ht="12.75">
      <c r="A24" s="32"/>
      <c r="B24" s="13" t="s">
        <v>19</v>
      </c>
      <c r="C24" s="14" t="s">
        <v>20</v>
      </c>
      <c r="D24" s="174"/>
      <c r="E24" s="174"/>
      <c r="F24" s="159"/>
    </row>
    <row r="25" spans="1:6" ht="17.25" customHeight="1">
      <c r="A25" s="17"/>
      <c r="B25" s="136" t="s">
        <v>201</v>
      </c>
      <c r="C25" s="16"/>
      <c r="D25" s="133">
        <f>(E25*E4*6/1000)+(F25*E4*6/1000)</f>
        <v>314.18</v>
      </c>
      <c r="E25" s="133">
        <v>1.78</v>
      </c>
      <c r="F25" s="133">
        <f>E25*1.12+0.01</f>
        <v>2</v>
      </c>
    </row>
    <row r="26" spans="1:6" ht="12.75">
      <c r="A26" s="11"/>
      <c r="B26" s="18" t="s">
        <v>22</v>
      </c>
      <c r="C26" s="12"/>
      <c r="D26" s="151"/>
      <c r="E26" s="151"/>
      <c r="F26" s="164"/>
    </row>
    <row r="27" spans="1:6" ht="12.75">
      <c r="A27" s="11" t="s">
        <v>39</v>
      </c>
      <c r="B27" s="19" t="s">
        <v>26</v>
      </c>
      <c r="C27" s="11"/>
      <c r="D27" s="155"/>
      <c r="E27" s="155"/>
      <c r="F27" s="164"/>
    </row>
    <row r="28" spans="1:6" ht="12.75">
      <c r="A28" s="13"/>
      <c r="B28" s="20" t="s">
        <v>27</v>
      </c>
      <c r="C28" s="14" t="s">
        <v>23</v>
      </c>
      <c r="D28" s="155"/>
      <c r="E28" s="155"/>
      <c r="F28" s="164"/>
    </row>
    <row r="29" spans="1:6" ht="12.75">
      <c r="A29" s="11" t="s">
        <v>40</v>
      </c>
      <c r="B29" s="19" t="s">
        <v>24</v>
      </c>
      <c r="C29" s="12" t="s">
        <v>96</v>
      </c>
      <c r="D29" s="155"/>
      <c r="E29" s="155"/>
      <c r="F29" s="164"/>
    </row>
    <row r="30" spans="1:6" ht="12.75">
      <c r="A30" s="13"/>
      <c r="B30" s="20" t="s">
        <v>28</v>
      </c>
      <c r="C30" s="14" t="s">
        <v>97</v>
      </c>
      <c r="D30" s="155"/>
      <c r="E30" s="155"/>
      <c r="F30" s="164"/>
    </row>
    <row r="31" spans="1:6" ht="12.75">
      <c r="A31" s="17" t="s">
        <v>41</v>
      </c>
      <c r="B31" s="21" t="s">
        <v>25</v>
      </c>
      <c r="C31" s="16" t="s">
        <v>23</v>
      </c>
      <c r="D31" s="155"/>
      <c r="E31" s="155"/>
      <c r="F31" s="164"/>
    </row>
    <row r="32" spans="1:6" ht="12.75">
      <c r="A32" s="17" t="s">
        <v>42</v>
      </c>
      <c r="B32" s="21" t="s">
        <v>29</v>
      </c>
      <c r="C32" s="16" t="s">
        <v>98</v>
      </c>
      <c r="D32" s="155"/>
      <c r="E32" s="155"/>
      <c r="F32" s="164"/>
    </row>
    <row r="33" spans="1:6" ht="12.75">
      <c r="A33" s="17" t="s">
        <v>43</v>
      </c>
      <c r="B33" s="21" t="s">
        <v>31</v>
      </c>
      <c r="C33" s="16" t="s">
        <v>30</v>
      </c>
      <c r="D33" s="155"/>
      <c r="E33" s="155"/>
      <c r="F33" s="164"/>
    </row>
    <row r="34" spans="1:6" ht="12.75">
      <c r="A34" s="17" t="s">
        <v>44</v>
      </c>
      <c r="B34" s="21" t="s">
        <v>32</v>
      </c>
      <c r="C34" s="16" t="s">
        <v>23</v>
      </c>
      <c r="D34" s="155"/>
      <c r="E34" s="155"/>
      <c r="F34" s="164"/>
    </row>
    <row r="35" spans="1:6" ht="12.75">
      <c r="A35" s="9"/>
      <c r="B35" s="8" t="s">
        <v>33</v>
      </c>
      <c r="C35" s="7"/>
      <c r="D35" s="155"/>
      <c r="E35" s="155"/>
      <c r="F35" s="164"/>
    </row>
    <row r="36" spans="1:6" ht="12.75">
      <c r="A36" s="17" t="s">
        <v>45</v>
      </c>
      <c r="B36" s="21" t="s">
        <v>34</v>
      </c>
      <c r="C36" s="16" t="s">
        <v>99</v>
      </c>
      <c r="D36" s="155"/>
      <c r="E36" s="155"/>
      <c r="F36" s="164"/>
    </row>
    <row r="37" spans="1:6" ht="12.75">
      <c r="A37" s="17" t="s">
        <v>46</v>
      </c>
      <c r="B37" s="21" t="s">
        <v>38</v>
      </c>
      <c r="C37" s="16" t="s">
        <v>30</v>
      </c>
      <c r="D37" s="155"/>
      <c r="E37" s="155"/>
      <c r="F37" s="164"/>
    </row>
    <row r="38" spans="1:6" ht="12.75">
      <c r="A38" s="17" t="s">
        <v>47</v>
      </c>
      <c r="B38" s="21" t="s">
        <v>32</v>
      </c>
      <c r="C38" s="16" t="s">
        <v>23</v>
      </c>
      <c r="D38" s="155"/>
      <c r="E38" s="155"/>
      <c r="F38" s="164"/>
    </row>
    <row r="39" spans="1:6" ht="12.75">
      <c r="A39" s="17" t="s">
        <v>48</v>
      </c>
      <c r="B39" s="21" t="s">
        <v>35</v>
      </c>
      <c r="C39" s="16" t="s">
        <v>36</v>
      </c>
      <c r="D39" s="155"/>
      <c r="E39" s="155"/>
      <c r="F39" s="164"/>
    </row>
    <row r="40" spans="1:6" ht="12.75">
      <c r="A40" s="13" t="s">
        <v>49</v>
      </c>
      <c r="B40" s="20" t="s">
        <v>37</v>
      </c>
      <c r="C40" s="14" t="s">
        <v>30</v>
      </c>
      <c r="D40" s="152"/>
      <c r="E40" s="152"/>
      <c r="F40" s="164"/>
    </row>
    <row r="41" spans="1:6" ht="12.75">
      <c r="A41" s="17"/>
      <c r="B41" s="131" t="s">
        <v>202</v>
      </c>
      <c r="C41" s="76"/>
      <c r="D41" s="106">
        <f>D42+D72</f>
        <v>1156.17</v>
      </c>
      <c r="E41" s="106">
        <f>E42+E72</f>
        <v>6.56</v>
      </c>
      <c r="F41" s="106">
        <f>F42+F72</f>
        <v>7.35</v>
      </c>
    </row>
    <row r="42" spans="1:6" ht="12.75">
      <c r="A42" s="156"/>
      <c r="B42" s="175" t="s">
        <v>203</v>
      </c>
      <c r="C42" s="156"/>
      <c r="D42" s="159">
        <f>(E42*E4*6/1000)+(F42*E4*6/1000)</f>
        <v>358.24</v>
      </c>
      <c r="E42" s="159">
        <v>2.03</v>
      </c>
      <c r="F42" s="159">
        <f>E42*1.12+0.01</f>
        <v>2.28</v>
      </c>
    </row>
    <row r="43" spans="1:6" ht="12.75">
      <c r="A43" s="156"/>
      <c r="B43" s="175"/>
      <c r="C43" s="156"/>
      <c r="D43" s="159"/>
      <c r="E43" s="159"/>
      <c r="F43" s="159"/>
    </row>
    <row r="44" spans="1:6" ht="12.75">
      <c r="A44" s="17" t="s">
        <v>39</v>
      </c>
      <c r="B44" s="17" t="s">
        <v>65</v>
      </c>
      <c r="C44" s="21" t="s">
        <v>54</v>
      </c>
      <c r="D44" s="151"/>
      <c r="E44" s="151"/>
      <c r="F44" s="164"/>
    </row>
    <row r="45" spans="1:6" ht="12.75">
      <c r="A45" s="11" t="s">
        <v>40</v>
      </c>
      <c r="B45" s="11" t="s">
        <v>52</v>
      </c>
      <c r="C45" s="19" t="s">
        <v>55</v>
      </c>
      <c r="D45" s="155"/>
      <c r="E45" s="155"/>
      <c r="F45" s="164"/>
    </row>
    <row r="46" spans="1:6" ht="12.75">
      <c r="A46" s="32"/>
      <c r="B46" s="13" t="s">
        <v>50</v>
      </c>
      <c r="C46" s="20" t="s">
        <v>56</v>
      </c>
      <c r="D46" s="155"/>
      <c r="E46" s="155"/>
      <c r="F46" s="164"/>
    </row>
    <row r="47" spans="1:6" ht="12.75">
      <c r="A47" s="17" t="s">
        <v>41</v>
      </c>
      <c r="B47" s="17" t="s">
        <v>53</v>
      </c>
      <c r="C47" s="22" t="s">
        <v>59</v>
      </c>
      <c r="D47" s="155"/>
      <c r="E47" s="155"/>
      <c r="F47" s="164"/>
    </row>
    <row r="48" spans="1:6" ht="12.75">
      <c r="A48" s="17" t="s">
        <v>42</v>
      </c>
      <c r="B48" s="17" t="s">
        <v>60</v>
      </c>
      <c r="C48" s="22" t="s">
        <v>59</v>
      </c>
      <c r="D48" s="155"/>
      <c r="E48" s="155"/>
      <c r="F48" s="164"/>
    </row>
    <row r="49" spans="1:6" ht="12.75">
      <c r="A49" s="17" t="s">
        <v>43</v>
      </c>
      <c r="B49" s="17" t="s">
        <v>61</v>
      </c>
      <c r="C49" s="22" t="s">
        <v>9</v>
      </c>
      <c r="D49" s="155"/>
      <c r="E49" s="155"/>
      <c r="F49" s="164"/>
    </row>
    <row r="50" spans="1:6" ht="12.75">
      <c r="A50" s="17" t="s">
        <v>44</v>
      </c>
      <c r="B50" s="17" t="s">
        <v>58</v>
      </c>
      <c r="C50" s="10" t="s">
        <v>54</v>
      </c>
      <c r="D50" s="155"/>
      <c r="E50" s="155"/>
      <c r="F50" s="164"/>
    </row>
    <row r="51" spans="1:6" ht="12.75">
      <c r="A51" s="11" t="s">
        <v>45</v>
      </c>
      <c r="B51" s="11" t="s">
        <v>101</v>
      </c>
      <c r="C51" s="10" t="s">
        <v>55</v>
      </c>
      <c r="D51" s="155"/>
      <c r="E51" s="155"/>
      <c r="F51" s="164"/>
    </row>
    <row r="52" spans="1:6" ht="12.75">
      <c r="A52" s="9"/>
      <c r="B52" s="23" t="s">
        <v>102</v>
      </c>
      <c r="C52" s="10" t="s">
        <v>56</v>
      </c>
      <c r="D52" s="155"/>
      <c r="E52" s="155"/>
      <c r="F52" s="164"/>
    </row>
    <row r="53" spans="1:6" ht="12.75">
      <c r="A53" s="17" t="s">
        <v>46</v>
      </c>
      <c r="B53" s="17" t="s">
        <v>62</v>
      </c>
      <c r="C53" s="22" t="s">
        <v>59</v>
      </c>
      <c r="D53" s="155"/>
      <c r="E53" s="155"/>
      <c r="F53" s="164"/>
    </row>
    <row r="54" spans="1:6" ht="12.75">
      <c r="A54" s="30" t="s">
        <v>47</v>
      </c>
      <c r="B54" s="59" t="s">
        <v>155</v>
      </c>
      <c r="C54" s="54" t="s">
        <v>158</v>
      </c>
      <c r="D54" s="155"/>
      <c r="E54" s="155"/>
      <c r="F54" s="164"/>
    </row>
    <row r="55" spans="1:6" ht="12.75">
      <c r="A55" s="50"/>
      <c r="B55" s="51" t="s">
        <v>156</v>
      </c>
      <c r="C55" s="50" t="s">
        <v>159</v>
      </c>
      <c r="D55" s="155"/>
      <c r="E55" s="155"/>
      <c r="F55" s="164"/>
    </row>
    <row r="56" spans="1:6" ht="12.75">
      <c r="A56" s="15" t="s">
        <v>48</v>
      </c>
      <c r="B56" s="53" t="s">
        <v>160</v>
      </c>
      <c r="C56" s="50" t="s">
        <v>157</v>
      </c>
      <c r="D56" s="155"/>
      <c r="E56" s="155"/>
      <c r="F56" s="164"/>
    </row>
    <row r="57" spans="1:6" ht="12.75">
      <c r="A57" s="13" t="s">
        <v>49</v>
      </c>
      <c r="B57" s="13" t="s">
        <v>64</v>
      </c>
      <c r="C57" s="14" t="s">
        <v>59</v>
      </c>
      <c r="D57" s="155"/>
      <c r="E57" s="155"/>
      <c r="F57" s="164"/>
    </row>
    <row r="58" spans="1:6" ht="12.75">
      <c r="A58" s="17" t="s">
        <v>67</v>
      </c>
      <c r="B58" s="15" t="s">
        <v>103</v>
      </c>
      <c r="C58" s="24" t="s">
        <v>104</v>
      </c>
      <c r="D58" s="155"/>
      <c r="E58" s="155"/>
      <c r="F58" s="164"/>
    </row>
    <row r="59" spans="1:6" ht="12.75">
      <c r="A59" s="15" t="s">
        <v>106</v>
      </c>
      <c r="B59" s="15" t="s">
        <v>105</v>
      </c>
      <c r="C59" s="22" t="str">
        <f>C58</f>
        <v>1 раз в 5 лет</v>
      </c>
      <c r="D59" s="155"/>
      <c r="E59" s="155"/>
      <c r="F59" s="164"/>
    </row>
    <row r="60" spans="1:6" ht="12.75">
      <c r="A60" s="25" t="s">
        <v>108</v>
      </c>
      <c r="B60" s="25" t="s">
        <v>107</v>
      </c>
      <c r="C60" s="18" t="s">
        <v>54</v>
      </c>
      <c r="D60" s="155"/>
      <c r="E60" s="155"/>
      <c r="F60" s="164"/>
    </row>
    <row r="61" spans="1:6" ht="12.75">
      <c r="A61" s="13"/>
      <c r="B61" s="13"/>
      <c r="C61" s="26" t="s">
        <v>94</v>
      </c>
      <c r="D61" s="155"/>
      <c r="E61" s="155"/>
      <c r="F61" s="164"/>
    </row>
    <row r="62" spans="1:6" ht="12.75">
      <c r="A62" s="17" t="s">
        <v>109</v>
      </c>
      <c r="B62" s="15" t="s">
        <v>138</v>
      </c>
      <c r="C62" s="16" t="s">
        <v>59</v>
      </c>
      <c r="D62" s="155"/>
      <c r="E62" s="155"/>
      <c r="F62" s="164"/>
    </row>
    <row r="63" spans="1:6" ht="12.75">
      <c r="A63" s="15" t="s">
        <v>111</v>
      </c>
      <c r="B63" s="15" t="s">
        <v>110</v>
      </c>
      <c r="C63" s="24" t="s">
        <v>9</v>
      </c>
      <c r="D63" s="155"/>
      <c r="E63" s="155"/>
      <c r="F63" s="164"/>
    </row>
    <row r="64" spans="1:6" ht="12.75">
      <c r="A64" s="25" t="s">
        <v>139</v>
      </c>
      <c r="B64" s="25" t="s">
        <v>112</v>
      </c>
      <c r="C64" s="18" t="s">
        <v>54</v>
      </c>
      <c r="D64" s="155"/>
      <c r="E64" s="155"/>
      <c r="F64" s="164"/>
    </row>
    <row r="65" spans="1:6" ht="12.75">
      <c r="A65" s="9"/>
      <c r="B65" s="23" t="s">
        <v>113</v>
      </c>
      <c r="C65" s="8" t="s">
        <v>94</v>
      </c>
      <c r="D65" s="155"/>
      <c r="E65" s="155"/>
      <c r="F65" s="164"/>
    </row>
    <row r="66" spans="1:6" ht="12.75">
      <c r="A66" s="25" t="s">
        <v>161</v>
      </c>
      <c r="B66" s="25" t="s">
        <v>140</v>
      </c>
      <c r="C66" s="11"/>
      <c r="D66" s="155"/>
      <c r="E66" s="155"/>
      <c r="F66" s="164"/>
    </row>
    <row r="67" spans="1:6" ht="12.75">
      <c r="A67" s="13"/>
      <c r="B67" s="33" t="s">
        <v>141</v>
      </c>
      <c r="C67" s="14" t="s">
        <v>59</v>
      </c>
      <c r="D67" s="155"/>
      <c r="E67" s="155"/>
      <c r="F67" s="164"/>
    </row>
    <row r="68" spans="1:6" ht="12.75">
      <c r="A68" s="25" t="s">
        <v>163</v>
      </c>
      <c r="B68" s="61" t="s">
        <v>164</v>
      </c>
      <c r="C68" s="18"/>
      <c r="D68" s="155"/>
      <c r="E68" s="155"/>
      <c r="F68" s="164"/>
    </row>
    <row r="69" spans="1:6" ht="12.75">
      <c r="A69" s="50"/>
      <c r="B69" s="62" t="s">
        <v>165</v>
      </c>
      <c r="C69" s="14" t="s">
        <v>59</v>
      </c>
      <c r="D69" s="155"/>
      <c r="E69" s="155"/>
      <c r="F69" s="164"/>
    </row>
    <row r="70" spans="1:6" ht="12.75">
      <c r="A70" s="6" t="s">
        <v>166</v>
      </c>
      <c r="B70" s="63" t="s">
        <v>167</v>
      </c>
      <c r="C70" s="1"/>
      <c r="D70" s="155"/>
      <c r="E70" s="155"/>
      <c r="F70" s="164"/>
    </row>
    <row r="71" spans="1:6" ht="12.75">
      <c r="A71" s="50"/>
      <c r="B71" s="62" t="s">
        <v>66</v>
      </c>
      <c r="C71" s="60" t="s">
        <v>59</v>
      </c>
      <c r="D71" s="152"/>
      <c r="E71" s="152"/>
      <c r="F71" s="164"/>
    </row>
    <row r="72" spans="1:6" ht="12.75">
      <c r="A72" s="151"/>
      <c r="B72" s="149" t="s">
        <v>205</v>
      </c>
      <c r="C72" s="151"/>
      <c r="D72" s="171">
        <f>(E72*E4*6/1000)+(F72*E4*6/1000)</f>
        <v>797.93</v>
      </c>
      <c r="E72" s="171">
        <v>4.53</v>
      </c>
      <c r="F72" s="159">
        <f>E72*1.12</f>
        <v>5.07</v>
      </c>
    </row>
    <row r="73" spans="1:6" ht="12.75">
      <c r="A73" s="152"/>
      <c r="B73" s="150"/>
      <c r="C73" s="152"/>
      <c r="D73" s="161"/>
      <c r="E73" s="161"/>
      <c r="F73" s="159"/>
    </row>
    <row r="74" spans="1:6" ht="12.75">
      <c r="A74" s="31"/>
      <c r="B74" s="27" t="s">
        <v>116</v>
      </c>
      <c r="C74" s="10"/>
      <c r="D74" s="168"/>
      <c r="E74" s="168"/>
      <c r="F74" s="164"/>
    </row>
    <row r="75" spans="1:6" ht="12.75">
      <c r="A75" s="30" t="s">
        <v>39</v>
      </c>
      <c r="B75" s="11" t="s">
        <v>143</v>
      </c>
      <c r="C75" s="18" t="s">
        <v>54</v>
      </c>
      <c r="D75" s="169"/>
      <c r="E75" s="169"/>
      <c r="F75" s="164"/>
    </row>
    <row r="76" spans="1:6" ht="12.75">
      <c r="A76" s="32"/>
      <c r="B76" s="33"/>
      <c r="C76" s="26" t="s">
        <v>142</v>
      </c>
      <c r="D76" s="169"/>
      <c r="E76" s="169"/>
      <c r="F76" s="164"/>
    </row>
    <row r="77" spans="1:6" ht="12.75">
      <c r="A77" s="32" t="s">
        <v>40</v>
      </c>
      <c r="B77" s="13" t="s">
        <v>144</v>
      </c>
      <c r="C77" s="26" t="s">
        <v>9</v>
      </c>
      <c r="D77" s="169"/>
      <c r="E77" s="169"/>
      <c r="F77" s="164"/>
    </row>
    <row r="78" spans="1:6" ht="12.75">
      <c r="A78" s="42" t="s">
        <v>41</v>
      </c>
      <c r="B78" s="15" t="s">
        <v>145</v>
      </c>
      <c r="C78" s="43" t="s">
        <v>20</v>
      </c>
      <c r="D78" s="169"/>
      <c r="E78" s="169"/>
      <c r="F78" s="164"/>
    </row>
    <row r="79" spans="1:6" ht="12.75">
      <c r="A79" s="44" t="s">
        <v>42</v>
      </c>
      <c r="B79" s="25" t="s">
        <v>146</v>
      </c>
      <c r="C79" s="45" t="s">
        <v>147</v>
      </c>
      <c r="D79" s="169"/>
      <c r="E79" s="169"/>
      <c r="F79" s="164"/>
    </row>
    <row r="80" spans="1:6" ht="12.75">
      <c r="A80" s="3"/>
      <c r="B80" s="3"/>
      <c r="C80" s="46" t="s">
        <v>148</v>
      </c>
      <c r="D80" s="169"/>
      <c r="E80" s="169"/>
      <c r="F80" s="164"/>
    </row>
    <row r="81" spans="1:6" ht="12.75">
      <c r="A81" s="11" t="s">
        <v>43</v>
      </c>
      <c r="B81" s="19" t="s">
        <v>117</v>
      </c>
      <c r="C81" s="11" t="s">
        <v>54</v>
      </c>
      <c r="D81" s="169"/>
      <c r="E81" s="169"/>
      <c r="F81" s="164"/>
    </row>
    <row r="82" spans="1:6" ht="12.75">
      <c r="A82" s="9"/>
      <c r="B82" s="10" t="s">
        <v>120</v>
      </c>
      <c r="C82" s="7" t="s">
        <v>118</v>
      </c>
      <c r="D82" s="169"/>
      <c r="E82" s="169"/>
      <c r="F82" s="164"/>
    </row>
    <row r="83" spans="1:6" ht="12.75">
      <c r="A83" s="13"/>
      <c r="B83" s="28" t="s">
        <v>121</v>
      </c>
      <c r="C83" s="13"/>
      <c r="D83" s="169"/>
      <c r="E83" s="169"/>
      <c r="F83" s="164"/>
    </row>
    <row r="84" spans="1:6" ht="12.75">
      <c r="A84" s="17" t="s">
        <v>44</v>
      </c>
      <c r="B84" s="29" t="s">
        <v>124</v>
      </c>
      <c r="C84" s="16" t="s">
        <v>125</v>
      </c>
      <c r="D84" s="169"/>
      <c r="E84" s="169"/>
      <c r="F84" s="164"/>
    </row>
    <row r="85" spans="1:6" ht="12.75">
      <c r="A85" s="17"/>
      <c r="B85" s="47" t="s">
        <v>119</v>
      </c>
      <c r="C85" s="17"/>
      <c r="D85" s="169"/>
      <c r="E85" s="169"/>
      <c r="F85" s="164"/>
    </row>
    <row r="86" spans="1:6" ht="12.75">
      <c r="A86" s="30" t="s">
        <v>39</v>
      </c>
      <c r="B86" s="11" t="s">
        <v>68</v>
      </c>
      <c r="C86" s="19" t="s">
        <v>54</v>
      </c>
      <c r="D86" s="169"/>
      <c r="E86" s="169"/>
      <c r="F86" s="164"/>
    </row>
    <row r="87" spans="1:6" ht="12.75">
      <c r="A87" s="31"/>
      <c r="B87" s="9" t="s">
        <v>170</v>
      </c>
      <c r="C87" s="10" t="s">
        <v>55</v>
      </c>
      <c r="D87" s="169"/>
      <c r="E87" s="169"/>
      <c r="F87" s="164"/>
    </row>
    <row r="88" spans="1:6" ht="12.75">
      <c r="A88" s="31"/>
      <c r="B88" s="9" t="s">
        <v>69</v>
      </c>
      <c r="C88" s="10" t="s">
        <v>56</v>
      </c>
      <c r="D88" s="169"/>
      <c r="E88" s="169"/>
      <c r="F88" s="164"/>
    </row>
    <row r="89" spans="1:6" ht="12.75">
      <c r="A89" s="32"/>
      <c r="B89" s="13" t="s">
        <v>70</v>
      </c>
      <c r="C89" s="20"/>
      <c r="D89" s="169"/>
      <c r="E89" s="169"/>
      <c r="F89" s="164"/>
    </row>
    <row r="90" spans="1:6" ht="12.75">
      <c r="A90" s="31" t="s">
        <v>40</v>
      </c>
      <c r="B90" s="23" t="s">
        <v>180</v>
      </c>
      <c r="C90" s="70" t="s">
        <v>158</v>
      </c>
      <c r="D90" s="169"/>
      <c r="E90" s="169"/>
      <c r="F90" s="164"/>
    </row>
    <row r="91" spans="1:6" ht="12.75">
      <c r="A91" s="32"/>
      <c r="B91" s="23" t="s">
        <v>171</v>
      </c>
      <c r="C91" s="70" t="s">
        <v>159</v>
      </c>
      <c r="D91" s="169"/>
      <c r="E91" s="169"/>
      <c r="F91" s="164"/>
    </row>
    <row r="92" spans="1:6" ht="12.75">
      <c r="A92" s="30" t="s">
        <v>41</v>
      </c>
      <c r="B92" s="30" t="s">
        <v>71</v>
      </c>
      <c r="C92" s="11"/>
      <c r="D92" s="169"/>
      <c r="E92" s="169"/>
      <c r="F92" s="164"/>
    </row>
    <row r="93" spans="1:6" ht="12.75">
      <c r="A93" s="31"/>
      <c r="B93" s="31" t="s">
        <v>72</v>
      </c>
      <c r="C93" s="7" t="s">
        <v>59</v>
      </c>
      <c r="D93" s="169"/>
      <c r="E93" s="169"/>
      <c r="F93" s="164"/>
    </row>
    <row r="94" spans="1:6" ht="12.75">
      <c r="A94" s="32"/>
      <c r="B94" s="32" t="s">
        <v>73</v>
      </c>
      <c r="C94" s="13"/>
      <c r="D94" s="169"/>
      <c r="E94" s="169"/>
      <c r="F94" s="164"/>
    </row>
    <row r="95" spans="1:6" ht="12.75">
      <c r="A95" s="30" t="s">
        <v>42</v>
      </c>
      <c r="B95" s="25" t="s">
        <v>130</v>
      </c>
      <c r="C95" s="18" t="s">
        <v>59</v>
      </c>
      <c r="D95" s="169"/>
      <c r="E95" s="169"/>
      <c r="F95" s="164"/>
    </row>
    <row r="96" spans="1:6" ht="12.75">
      <c r="A96" s="32"/>
      <c r="B96" s="33" t="s">
        <v>131</v>
      </c>
      <c r="C96" s="20"/>
      <c r="D96" s="169"/>
      <c r="E96" s="169"/>
      <c r="F96" s="164"/>
    </row>
    <row r="97" spans="1:6" ht="12.75">
      <c r="A97" s="17" t="s">
        <v>43</v>
      </c>
      <c r="B97" s="15" t="s">
        <v>137</v>
      </c>
      <c r="C97" s="18" t="s">
        <v>59</v>
      </c>
      <c r="D97" s="169"/>
      <c r="E97" s="169"/>
      <c r="F97" s="164"/>
    </row>
    <row r="98" spans="1:6" ht="12.75">
      <c r="A98" s="11" t="s">
        <v>44</v>
      </c>
      <c r="B98" s="34" t="s">
        <v>114</v>
      </c>
      <c r="C98" s="12" t="s">
        <v>122</v>
      </c>
      <c r="D98" s="169"/>
      <c r="E98" s="169"/>
      <c r="F98" s="164"/>
    </row>
    <row r="99" spans="1:6" ht="12.75">
      <c r="A99" s="13"/>
      <c r="B99" s="20"/>
      <c r="C99" s="13" t="s">
        <v>123</v>
      </c>
      <c r="D99" s="169"/>
      <c r="E99" s="169"/>
      <c r="F99" s="164"/>
    </row>
    <row r="100" spans="1:6" ht="12.75">
      <c r="A100" s="15" t="s">
        <v>45</v>
      </c>
      <c r="B100" s="15" t="s">
        <v>115</v>
      </c>
      <c r="C100" s="16" t="s">
        <v>9</v>
      </c>
      <c r="D100" s="169"/>
      <c r="E100" s="169"/>
      <c r="F100" s="164"/>
    </row>
    <row r="101" spans="1:6" ht="12.75">
      <c r="A101" s="11" t="s">
        <v>46</v>
      </c>
      <c r="B101" s="25" t="s">
        <v>128</v>
      </c>
      <c r="C101" s="11" t="s">
        <v>54</v>
      </c>
      <c r="D101" s="169"/>
      <c r="E101" s="169"/>
      <c r="F101" s="164"/>
    </row>
    <row r="102" spans="1:6" ht="12.75">
      <c r="A102" s="13"/>
      <c r="B102" s="33" t="s">
        <v>129</v>
      </c>
      <c r="C102" s="7" t="s">
        <v>118</v>
      </c>
      <c r="D102" s="169"/>
      <c r="E102" s="169"/>
      <c r="F102" s="164"/>
    </row>
    <row r="103" spans="1:6" ht="12.75">
      <c r="A103" s="11" t="s">
        <v>47</v>
      </c>
      <c r="B103" s="35" t="s">
        <v>132</v>
      </c>
      <c r="C103" s="11"/>
      <c r="D103" s="169"/>
      <c r="E103" s="169"/>
      <c r="F103" s="164"/>
    </row>
    <row r="104" spans="1:6" ht="12.75">
      <c r="A104" s="13"/>
      <c r="B104" s="36" t="s">
        <v>133</v>
      </c>
      <c r="C104" s="14" t="s">
        <v>6</v>
      </c>
      <c r="D104" s="169"/>
      <c r="E104" s="169"/>
      <c r="F104" s="164"/>
    </row>
    <row r="105" spans="1:6" ht="12.75">
      <c r="A105" s="23" t="s">
        <v>48</v>
      </c>
      <c r="B105" s="9" t="s">
        <v>51</v>
      </c>
      <c r="C105" s="7" t="s">
        <v>20</v>
      </c>
      <c r="D105" s="169"/>
      <c r="E105" s="169"/>
      <c r="F105" s="164"/>
    </row>
    <row r="106" spans="1:6" ht="12.75">
      <c r="A106" s="13"/>
      <c r="B106" s="13"/>
      <c r="C106" s="14" t="s">
        <v>57</v>
      </c>
      <c r="D106" s="169"/>
      <c r="E106" s="169"/>
      <c r="F106" s="164"/>
    </row>
    <row r="107" spans="1:6" ht="12.75">
      <c r="A107" s="11" t="s">
        <v>49</v>
      </c>
      <c r="B107" s="25" t="s">
        <v>126</v>
      </c>
      <c r="C107" s="19"/>
      <c r="D107" s="169"/>
      <c r="E107" s="169"/>
      <c r="F107" s="164"/>
    </row>
    <row r="108" spans="1:6" ht="12.75">
      <c r="A108" s="13"/>
      <c r="B108" s="33" t="s">
        <v>127</v>
      </c>
      <c r="C108" s="37" t="s">
        <v>9</v>
      </c>
      <c r="D108" s="169"/>
      <c r="E108" s="169"/>
      <c r="F108" s="164"/>
    </row>
    <row r="109" spans="1:6" ht="12.75">
      <c r="A109" s="42"/>
      <c r="B109" s="48" t="s">
        <v>149</v>
      </c>
      <c r="C109" s="42"/>
      <c r="D109" s="169"/>
      <c r="E109" s="169"/>
      <c r="F109" s="164"/>
    </row>
    <row r="110" spans="1:6" ht="12.75">
      <c r="A110" s="11" t="s">
        <v>67</v>
      </c>
      <c r="B110" s="30" t="s">
        <v>74</v>
      </c>
      <c r="C110" s="11" t="s">
        <v>54</v>
      </c>
      <c r="D110" s="169"/>
      <c r="E110" s="169"/>
      <c r="F110" s="164"/>
    </row>
    <row r="111" spans="1:6" ht="12.75">
      <c r="A111" s="9"/>
      <c r="B111" s="31" t="s">
        <v>75</v>
      </c>
      <c r="C111" s="9" t="s">
        <v>55</v>
      </c>
      <c r="D111" s="169"/>
      <c r="E111" s="169"/>
      <c r="F111" s="164"/>
    </row>
    <row r="112" spans="1:6" ht="12.75">
      <c r="A112" s="9"/>
      <c r="B112" s="31" t="s">
        <v>76</v>
      </c>
      <c r="C112" s="9" t="s">
        <v>56</v>
      </c>
      <c r="D112" s="169"/>
      <c r="E112" s="169"/>
      <c r="F112" s="164"/>
    </row>
    <row r="113" spans="1:6" ht="12.75">
      <c r="A113" s="9"/>
      <c r="B113" s="31" t="s">
        <v>77</v>
      </c>
      <c r="C113" s="9"/>
      <c r="D113" s="169"/>
      <c r="E113" s="169"/>
      <c r="F113" s="164"/>
    </row>
    <row r="114" spans="1:6" ht="12.75">
      <c r="A114" s="9"/>
      <c r="B114" s="31" t="s">
        <v>78</v>
      </c>
      <c r="C114" s="9"/>
      <c r="D114" s="169"/>
      <c r="E114" s="169"/>
      <c r="F114" s="164"/>
    </row>
    <row r="115" spans="1:6" ht="12.75">
      <c r="A115" s="9"/>
      <c r="B115" s="31" t="s">
        <v>79</v>
      </c>
      <c r="C115" s="9"/>
      <c r="D115" s="169"/>
      <c r="E115" s="169"/>
      <c r="F115" s="164"/>
    </row>
    <row r="116" spans="1:6" ht="12.75">
      <c r="A116" s="13"/>
      <c r="B116" s="32" t="s">
        <v>80</v>
      </c>
      <c r="C116" s="13"/>
      <c r="D116" s="169"/>
      <c r="E116" s="169"/>
      <c r="F116" s="164"/>
    </row>
    <row r="117" spans="1:6" ht="12.75">
      <c r="A117" s="11" t="s">
        <v>106</v>
      </c>
      <c r="B117" s="11" t="s">
        <v>81</v>
      </c>
      <c r="C117" s="18" t="s">
        <v>59</v>
      </c>
      <c r="D117" s="169"/>
      <c r="E117" s="169"/>
      <c r="F117" s="164"/>
    </row>
    <row r="118" spans="1:6" ht="12.75">
      <c r="A118" s="9"/>
      <c r="B118" s="9" t="s">
        <v>82</v>
      </c>
      <c r="C118" s="10"/>
      <c r="D118" s="169"/>
      <c r="E118" s="169"/>
      <c r="F118" s="164"/>
    </row>
    <row r="119" spans="1:6" ht="12.75">
      <c r="A119" s="9"/>
      <c r="B119" s="9" t="s">
        <v>83</v>
      </c>
      <c r="C119" s="10"/>
      <c r="D119" s="169"/>
      <c r="E119" s="169"/>
      <c r="F119" s="164"/>
    </row>
    <row r="120" spans="1:6" ht="12.75">
      <c r="A120" s="9"/>
      <c r="B120" s="9" t="s">
        <v>150</v>
      </c>
      <c r="C120" s="10"/>
      <c r="D120" s="169"/>
      <c r="E120" s="169"/>
      <c r="F120" s="164"/>
    </row>
    <row r="121" spans="1:6" ht="12.75">
      <c r="A121" s="9"/>
      <c r="B121" s="9" t="s">
        <v>84</v>
      </c>
      <c r="C121" s="10"/>
      <c r="D121" s="169"/>
      <c r="E121" s="169"/>
      <c r="F121" s="164"/>
    </row>
    <row r="122" spans="1:6" ht="12.75">
      <c r="A122" s="13"/>
      <c r="B122" s="13" t="s">
        <v>85</v>
      </c>
      <c r="C122" s="20"/>
      <c r="D122" s="169"/>
      <c r="E122" s="169"/>
      <c r="F122" s="164"/>
    </row>
    <row r="123" spans="1:6" ht="12.75">
      <c r="A123" s="11" t="s">
        <v>108</v>
      </c>
      <c r="B123" s="38" t="s">
        <v>81</v>
      </c>
      <c r="C123" s="12" t="s">
        <v>59</v>
      </c>
      <c r="D123" s="169"/>
      <c r="E123" s="169"/>
      <c r="F123" s="164"/>
    </row>
    <row r="124" spans="1:6" ht="12.75">
      <c r="A124" s="9"/>
      <c r="B124" s="39" t="s">
        <v>151</v>
      </c>
      <c r="C124" s="9"/>
      <c r="D124" s="169"/>
      <c r="E124" s="169"/>
      <c r="F124" s="164"/>
    </row>
    <row r="125" spans="1:6" ht="12.75">
      <c r="A125" s="9"/>
      <c r="B125" s="39" t="s">
        <v>152</v>
      </c>
      <c r="C125" s="9"/>
      <c r="D125" s="169"/>
      <c r="E125" s="169"/>
      <c r="F125" s="164"/>
    </row>
    <row r="126" spans="1:6" ht="12.75">
      <c r="A126" s="13"/>
      <c r="B126" s="41" t="s">
        <v>86</v>
      </c>
      <c r="C126" s="13"/>
      <c r="D126" s="169"/>
      <c r="E126" s="169"/>
      <c r="F126" s="164"/>
    </row>
    <row r="127" spans="1:6" ht="12.75">
      <c r="A127" s="9" t="s">
        <v>109</v>
      </c>
      <c r="B127" s="40" t="s">
        <v>134</v>
      </c>
      <c r="C127" s="9" t="s">
        <v>54</v>
      </c>
      <c r="D127" s="169"/>
      <c r="E127" s="169"/>
      <c r="F127" s="164"/>
    </row>
    <row r="128" spans="1:6" ht="12.75">
      <c r="A128" s="9"/>
      <c r="B128" s="40" t="s">
        <v>135</v>
      </c>
      <c r="C128" s="9" t="s">
        <v>55</v>
      </c>
      <c r="D128" s="169"/>
      <c r="E128" s="169"/>
      <c r="F128" s="164"/>
    </row>
    <row r="129" spans="1:6" ht="12.75">
      <c r="A129" s="9"/>
      <c r="B129" s="40" t="s">
        <v>136</v>
      </c>
      <c r="C129" s="9" t="s">
        <v>56</v>
      </c>
      <c r="D129" s="169"/>
      <c r="E129" s="169"/>
      <c r="F129" s="164"/>
    </row>
    <row r="130" spans="1:6" ht="12.75">
      <c r="A130" s="13"/>
      <c r="B130" s="49" t="s">
        <v>153</v>
      </c>
      <c r="C130" s="13"/>
      <c r="D130" s="169"/>
      <c r="E130" s="169"/>
      <c r="F130" s="164"/>
    </row>
    <row r="131" spans="1:6" ht="12.75">
      <c r="A131" s="91" t="s">
        <v>111</v>
      </c>
      <c r="B131" s="87" t="s">
        <v>185</v>
      </c>
      <c r="C131" s="19" t="s">
        <v>88</v>
      </c>
      <c r="D131" s="169"/>
      <c r="E131" s="169"/>
      <c r="F131" s="164"/>
    </row>
    <row r="132" spans="1:6" ht="12.75">
      <c r="A132" s="9"/>
      <c r="B132" s="88" t="s">
        <v>87</v>
      </c>
      <c r="C132" s="10" t="s">
        <v>89</v>
      </c>
      <c r="D132" s="169"/>
      <c r="E132" s="169"/>
      <c r="F132" s="164"/>
    </row>
    <row r="133" spans="1:6" ht="12.75">
      <c r="A133" s="9"/>
      <c r="B133" s="88"/>
      <c r="C133" s="10" t="s">
        <v>90</v>
      </c>
      <c r="D133" s="169"/>
      <c r="E133" s="169"/>
      <c r="F133" s="164"/>
    </row>
    <row r="134" spans="1:6" ht="12.75">
      <c r="A134" s="9"/>
      <c r="B134" s="88"/>
      <c r="C134" s="10" t="s">
        <v>91</v>
      </c>
      <c r="D134" s="169"/>
      <c r="E134" s="169"/>
      <c r="F134" s="164"/>
    </row>
    <row r="135" spans="1:6" ht="12.75">
      <c r="A135" s="9"/>
      <c r="B135" s="88"/>
      <c r="C135" s="10" t="s">
        <v>92</v>
      </c>
      <c r="D135" s="169"/>
      <c r="E135" s="169"/>
      <c r="F135" s="164"/>
    </row>
    <row r="136" spans="1:6" ht="12.75">
      <c r="A136" s="13"/>
      <c r="B136" s="89"/>
      <c r="C136" s="20" t="s">
        <v>93</v>
      </c>
      <c r="D136" s="170"/>
      <c r="E136" s="170"/>
      <c r="F136" s="164"/>
    </row>
    <row r="137" spans="1:6" ht="21" customHeight="1">
      <c r="A137" s="99"/>
      <c r="B137" s="97" t="s">
        <v>206</v>
      </c>
      <c r="C137" s="16" t="s">
        <v>182</v>
      </c>
      <c r="D137" s="106">
        <f>(E137*E4*6/1000)+(F137*E4*6/1000)</f>
        <v>179.53</v>
      </c>
      <c r="E137" s="106">
        <v>1.02</v>
      </c>
      <c r="F137" s="106">
        <f>E137*1.12</f>
        <v>1.14</v>
      </c>
    </row>
    <row r="138" spans="1:6" ht="29.25" customHeight="1">
      <c r="A138" s="17"/>
      <c r="B138" s="120" t="s">
        <v>207</v>
      </c>
      <c r="C138" s="17"/>
      <c r="D138" s="56">
        <f>(E138*E4*6/1000)+(F138*E4*6/1000)</f>
        <v>1243.44</v>
      </c>
      <c r="E138" s="56">
        <v>7.06</v>
      </c>
      <c r="F138" s="106">
        <f>E138*1.12-0.01</f>
        <v>7.9</v>
      </c>
    </row>
    <row r="139" spans="1:6" ht="29.25" customHeight="1">
      <c r="A139" s="17"/>
      <c r="B139" s="117" t="s">
        <v>191</v>
      </c>
      <c r="C139" s="118"/>
      <c r="D139" s="119">
        <f>D138+D137++D72+D42+D25+D9</f>
        <v>3206.67</v>
      </c>
      <c r="E139" s="119">
        <f>E138+E137++E72+E42+E25+E9</f>
        <v>18.2</v>
      </c>
      <c r="F139" s="119">
        <f>F138+F137++F72+F42+F25+F9</f>
        <v>20.38</v>
      </c>
    </row>
    <row r="140" spans="1:5" ht="12.75">
      <c r="A140" s="10"/>
      <c r="B140" s="80"/>
      <c r="C140" s="10"/>
      <c r="D140" s="94"/>
      <c r="E140" s="94"/>
    </row>
    <row r="141" spans="1:5" ht="12.75">
      <c r="A141" s="10"/>
      <c r="B141" s="80"/>
      <c r="C141" s="10"/>
      <c r="D141" s="94"/>
      <c r="E141" s="94"/>
    </row>
    <row r="142" spans="1:5" ht="12.75">
      <c r="A142" s="10"/>
      <c r="B142" s="114"/>
      <c r="C142" s="80"/>
      <c r="D142" s="94"/>
      <c r="E142" s="94"/>
    </row>
  </sheetData>
  <mergeCells count="31">
    <mergeCell ref="B42:B43"/>
    <mergeCell ref="A42:A43"/>
    <mergeCell ref="B2:E2"/>
    <mergeCell ref="B1:E1"/>
    <mergeCell ref="A5:A6"/>
    <mergeCell ref="B5:B6"/>
    <mergeCell ref="C5:C6"/>
    <mergeCell ref="D5:D6"/>
    <mergeCell ref="E5:F5"/>
    <mergeCell ref="D10:D24"/>
    <mergeCell ref="F10:F24"/>
    <mergeCell ref="D26:D40"/>
    <mergeCell ref="E26:E40"/>
    <mergeCell ref="F26:F40"/>
    <mergeCell ref="C42:C43"/>
    <mergeCell ref="D42:D43"/>
    <mergeCell ref="E42:E43"/>
    <mergeCell ref="E10:E24"/>
    <mergeCell ref="F74:F136"/>
    <mergeCell ref="F42:F43"/>
    <mergeCell ref="D74:D136"/>
    <mergeCell ref="D72:D73"/>
    <mergeCell ref="E72:E73"/>
    <mergeCell ref="E74:E136"/>
    <mergeCell ref="D44:D71"/>
    <mergeCell ref="E44:E71"/>
    <mergeCell ref="A72:A73"/>
    <mergeCell ref="B72:B73"/>
    <mergeCell ref="C72:C73"/>
    <mergeCell ref="F44:F71"/>
    <mergeCell ref="F72:F73"/>
  </mergeCells>
  <printOptions/>
  <pageMargins left="0" right="0" top="0" bottom="0" header="0.5118110236220472" footer="0.5118110236220472"/>
  <pageSetup horizontalDpi="600" verticalDpi="600" orientation="portrait" paperSize="9" scale="82" r:id="rId1"/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42"/>
  <sheetViews>
    <sheetView view="pageBreakPreview" zoomScale="82" zoomScaleSheetLayoutView="82" workbookViewId="0" topLeftCell="A112">
      <selection activeCell="C29" sqref="C29"/>
    </sheetView>
  </sheetViews>
  <sheetFormatPr defaultColWidth="9.00390625" defaultRowHeight="12.75"/>
  <cols>
    <col min="1" max="1" width="6.25390625" style="0" customWidth="1"/>
    <col min="2" max="2" width="52.00390625" style="0" customWidth="1"/>
    <col min="3" max="3" width="16.625" style="0" customWidth="1"/>
    <col min="4" max="4" width="13.00390625" style="0" customWidth="1"/>
    <col min="5" max="5" width="12.625" style="0" customWidth="1"/>
    <col min="6" max="6" width="11.625" style="0" customWidth="1"/>
  </cols>
  <sheetData>
    <row r="1" spans="1:5" ht="15">
      <c r="A1" s="2"/>
      <c r="B1" s="165" t="s">
        <v>0</v>
      </c>
      <c r="C1" s="165"/>
      <c r="D1" s="165"/>
      <c r="E1" s="165"/>
    </row>
    <row r="2" spans="1:5" ht="40.5" customHeight="1">
      <c r="A2" s="2"/>
      <c r="B2" s="166" t="s">
        <v>192</v>
      </c>
      <c r="C2" s="166"/>
      <c r="D2" s="166"/>
      <c r="E2" s="166"/>
    </row>
    <row r="3" spans="1:6" ht="15.75">
      <c r="A3" s="81"/>
      <c r="B3" s="82" t="s">
        <v>187</v>
      </c>
      <c r="C3" s="139" t="s">
        <v>168</v>
      </c>
      <c r="D3" s="139"/>
      <c r="E3" s="139"/>
      <c r="F3" s="139"/>
    </row>
    <row r="4" spans="1:5" ht="15">
      <c r="A4" s="122" t="s">
        <v>21</v>
      </c>
      <c r="B4" s="123"/>
      <c r="C4" s="124"/>
      <c r="D4" s="124"/>
      <c r="E4" s="127">
        <v>24046.93</v>
      </c>
    </row>
    <row r="5" spans="1:6" ht="54" customHeight="1">
      <c r="A5" s="151" t="s">
        <v>196</v>
      </c>
      <c r="B5" s="151"/>
      <c r="C5" s="151" t="s">
        <v>1</v>
      </c>
      <c r="D5" s="167" t="s">
        <v>195</v>
      </c>
      <c r="E5" s="167" t="s">
        <v>197</v>
      </c>
      <c r="F5" s="167"/>
    </row>
    <row r="6" spans="1:6" ht="25.5">
      <c r="A6" s="152"/>
      <c r="B6" s="152"/>
      <c r="C6" s="152"/>
      <c r="D6" s="167"/>
      <c r="E6" s="125" t="s">
        <v>193</v>
      </c>
      <c r="F6" s="126" t="s">
        <v>194</v>
      </c>
    </row>
    <row r="7" spans="1:6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43">
        <v>6</v>
      </c>
    </row>
    <row r="8" spans="1:6" ht="25.5">
      <c r="A8" s="16"/>
      <c r="B8" s="132" t="s">
        <v>199</v>
      </c>
      <c r="C8" s="14"/>
      <c r="D8" s="105">
        <f>D9+D25</f>
        <v>1089.32</v>
      </c>
      <c r="E8" s="105">
        <f>E9+E25</f>
        <v>3.56</v>
      </c>
      <c r="F8" s="105">
        <f>F9+F25</f>
        <v>3.99</v>
      </c>
    </row>
    <row r="9" spans="1:6" ht="12.75">
      <c r="A9" s="17"/>
      <c r="B9" s="136" t="s">
        <v>200</v>
      </c>
      <c r="C9" s="16"/>
      <c r="D9" s="133">
        <f>(E9*E4*6/1000)+(F9*E4*6/1000)</f>
        <v>543.94</v>
      </c>
      <c r="E9" s="133">
        <v>1.78</v>
      </c>
      <c r="F9" s="133">
        <f>E9*1.12</f>
        <v>1.99</v>
      </c>
    </row>
    <row r="10" spans="1:6" ht="12.75">
      <c r="A10" s="30" t="s">
        <v>39</v>
      </c>
      <c r="B10" s="11" t="s">
        <v>2</v>
      </c>
      <c r="C10" s="12"/>
      <c r="D10" s="151"/>
      <c r="E10" s="151"/>
      <c r="F10" s="137"/>
    </row>
    <row r="11" spans="1:6" ht="12.75">
      <c r="A11" s="32"/>
      <c r="B11" s="13" t="s">
        <v>3</v>
      </c>
      <c r="C11" s="14" t="s">
        <v>4</v>
      </c>
      <c r="D11" s="155"/>
      <c r="E11" s="155"/>
      <c r="F11" s="138"/>
    </row>
    <row r="12" spans="1:6" ht="12.75">
      <c r="A12" s="30" t="s">
        <v>40</v>
      </c>
      <c r="B12" s="11" t="s">
        <v>2</v>
      </c>
      <c r="C12" s="12"/>
      <c r="D12" s="155"/>
      <c r="E12" s="155"/>
      <c r="F12" s="138"/>
    </row>
    <row r="13" spans="1:6" ht="12.75">
      <c r="A13" s="32"/>
      <c r="B13" s="13" t="s">
        <v>100</v>
      </c>
      <c r="C13" s="14" t="s">
        <v>6</v>
      </c>
      <c r="D13" s="155"/>
      <c r="E13" s="155"/>
      <c r="F13" s="138"/>
    </row>
    <row r="14" spans="1:6" ht="12.75">
      <c r="A14" s="52" t="s">
        <v>41</v>
      </c>
      <c r="B14" s="15" t="s">
        <v>5</v>
      </c>
      <c r="C14" s="16" t="s">
        <v>7</v>
      </c>
      <c r="D14" s="155"/>
      <c r="E14" s="155"/>
      <c r="F14" s="138"/>
    </row>
    <row r="15" spans="1:6" ht="12.75">
      <c r="A15" s="52" t="s">
        <v>42</v>
      </c>
      <c r="B15" s="17" t="s">
        <v>8</v>
      </c>
      <c r="C15" s="16" t="s">
        <v>20</v>
      </c>
      <c r="D15" s="155"/>
      <c r="E15" s="155"/>
      <c r="F15" s="138"/>
    </row>
    <row r="16" spans="1:6" ht="12.75">
      <c r="A16" s="30" t="s">
        <v>43</v>
      </c>
      <c r="B16" s="11" t="s">
        <v>10</v>
      </c>
      <c r="C16" s="12"/>
      <c r="D16" s="155"/>
      <c r="E16" s="155"/>
      <c r="F16" s="138"/>
    </row>
    <row r="17" spans="1:6" ht="12.75">
      <c r="A17" s="32"/>
      <c r="B17" s="13" t="s">
        <v>11</v>
      </c>
      <c r="C17" s="14" t="s">
        <v>12</v>
      </c>
      <c r="D17" s="155"/>
      <c r="E17" s="155"/>
      <c r="F17" s="138"/>
    </row>
    <row r="18" spans="1:6" ht="12.75">
      <c r="A18" s="30" t="s">
        <v>44</v>
      </c>
      <c r="B18" s="11" t="s">
        <v>13</v>
      </c>
      <c r="C18" s="12"/>
      <c r="D18" s="155"/>
      <c r="E18" s="155"/>
      <c r="F18" s="138"/>
    </row>
    <row r="19" spans="1:6" ht="12.75">
      <c r="A19" s="31"/>
      <c r="B19" s="9" t="s">
        <v>14</v>
      </c>
      <c r="C19" s="7"/>
      <c r="D19" s="155"/>
      <c r="E19" s="155"/>
      <c r="F19" s="138"/>
    </row>
    <row r="20" spans="1:6" ht="12.75">
      <c r="A20" s="31"/>
      <c r="B20" s="9" t="s">
        <v>15</v>
      </c>
      <c r="C20" s="7"/>
      <c r="D20" s="155"/>
      <c r="E20" s="155"/>
      <c r="F20" s="138"/>
    </row>
    <row r="21" spans="1:6" ht="12.75">
      <c r="A21" s="31"/>
      <c r="B21" s="9" t="s">
        <v>16</v>
      </c>
      <c r="C21" s="7"/>
      <c r="D21" s="155"/>
      <c r="E21" s="155"/>
      <c r="F21" s="138"/>
    </row>
    <row r="22" spans="1:6" ht="12.75">
      <c r="A22" s="32"/>
      <c r="B22" s="13" t="s">
        <v>17</v>
      </c>
      <c r="C22" s="14" t="s">
        <v>9</v>
      </c>
      <c r="D22" s="155"/>
      <c r="E22" s="155"/>
      <c r="F22" s="138"/>
    </row>
    <row r="23" spans="1:6" ht="12.75">
      <c r="A23" s="31" t="s">
        <v>45</v>
      </c>
      <c r="B23" s="9" t="s">
        <v>18</v>
      </c>
      <c r="C23" s="7"/>
      <c r="D23" s="155"/>
      <c r="E23" s="155"/>
      <c r="F23" s="138"/>
    </row>
    <row r="24" spans="1:6" ht="12.75">
      <c r="A24" s="32"/>
      <c r="B24" s="13" t="s">
        <v>19</v>
      </c>
      <c r="C24" s="14" t="s">
        <v>20</v>
      </c>
      <c r="D24" s="152"/>
      <c r="E24" s="152"/>
      <c r="F24" s="138"/>
    </row>
    <row r="25" spans="1:6" ht="12.75">
      <c r="A25" s="17"/>
      <c r="B25" s="136" t="s">
        <v>201</v>
      </c>
      <c r="C25" s="16"/>
      <c r="D25" s="133">
        <f>(E25*E4*6/1000)+(F25*E4*6/1000)</f>
        <v>545.38</v>
      </c>
      <c r="E25" s="133">
        <v>1.78</v>
      </c>
      <c r="F25" s="133">
        <f>E25*1.12+0.01</f>
        <v>2</v>
      </c>
    </row>
    <row r="26" spans="1:6" ht="12.75">
      <c r="A26" s="11"/>
      <c r="B26" s="18" t="s">
        <v>22</v>
      </c>
      <c r="C26" s="12"/>
      <c r="D26" s="151"/>
      <c r="E26" s="151"/>
      <c r="F26" s="164"/>
    </row>
    <row r="27" spans="1:6" ht="12.75">
      <c r="A27" s="11" t="s">
        <v>39</v>
      </c>
      <c r="B27" s="19" t="s">
        <v>26</v>
      </c>
      <c r="C27" s="11"/>
      <c r="D27" s="155"/>
      <c r="E27" s="155"/>
      <c r="F27" s="164"/>
    </row>
    <row r="28" spans="1:6" ht="12.75">
      <c r="A28" s="13"/>
      <c r="B28" s="20" t="s">
        <v>27</v>
      </c>
      <c r="C28" s="14" t="s">
        <v>23</v>
      </c>
      <c r="D28" s="155"/>
      <c r="E28" s="155"/>
      <c r="F28" s="164"/>
    </row>
    <row r="29" spans="1:6" ht="12.75">
      <c r="A29" s="11" t="s">
        <v>40</v>
      </c>
      <c r="B29" s="19" t="s">
        <v>24</v>
      </c>
      <c r="C29" s="12" t="s">
        <v>96</v>
      </c>
      <c r="D29" s="155"/>
      <c r="E29" s="155"/>
      <c r="F29" s="164"/>
    </row>
    <row r="30" spans="1:6" ht="12.75">
      <c r="A30" s="13"/>
      <c r="B30" s="20" t="s">
        <v>28</v>
      </c>
      <c r="C30" s="14" t="s">
        <v>97</v>
      </c>
      <c r="D30" s="155"/>
      <c r="E30" s="155"/>
      <c r="F30" s="164"/>
    </row>
    <row r="31" spans="1:6" ht="12.75">
      <c r="A31" s="17" t="s">
        <v>41</v>
      </c>
      <c r="B31" s="21" t="s">
        <v>25</v>
      </c>
      <c r="C31" s="16" t="s">
        <v>23</v>
      </c>
      <c r="D31" s="155"/>
      <c r="E31" s="155"/>
      <c r="F31" s="164"/>
    </row>
    <row r="32" spans="1:6" ht="12.75">
      <c r="A32" s="17" t="s">
        <v>42</v>
      </c>
      <c r="B32" s="21" t="s">
        <v>29</v>
      </c>
      <c r="C32" s="16" t="s">
        <v>98</v>
      </c>
      <c r="D32" s="155"/>
      <c r="E32" s="155"/>
      <c r="F32" s="164"/>
    </row>
    <row r="33" spans="1:6" ht="12.75">
      <c r="A33" s="17" t="s">
        <v>43</v>
      </c>
      <c r="B33" s="21" t="s">
        <v>31</v>
      </c>
      <c r="C33" s="16" t="s">
        <v>30</v>
      </c>
      <c r="D33" s="155"/>
      <c r="E33" s="155"/>
      <c r="F33" s="164"/>
    </row>
    <row r="34" spans="1:6" ht="12.75">
      <c r="A34" s="17" t="s">
        <v>44</v>
      </c>
      <c r="B34" s="21" t="s">
        <v>32</v>
      </c>
      <c r="C34" s="16" t="s">
        <v>23</v>
      </c>
      <c r="D34" s="155"/>
      <c r="E34" s="155"/>
      <c r="F34" s="164"/>
    </row>
    <row r="35" spans="1:6" ht="12.75">
      <c r="A35" s="9"/>
      <c r="B35" s="8" t="s">
        <v>33</v>
      </c>
      <c r="C35" s="7"/>
      <c r="D35" s="155"/>
      <c r="E35" s="155"/>
      <c r="F35" s="164"/>
    </row>
    <row r="36" spans="1:6" ht="12.75">
      <c r="A36" s="17" t="s">
        <v>45</v>
      </c>
      <c r="B36" s="21" t="s">
        <v>34</v>
      </c>
      <c r="C36" s="16" t="s">
        <v>99</v>
      </c>
      <c r="D36" s="155"/>
      <c r="E36" s="155"/>
      <c r="F36" s="164"/>
    </row>
    <row r="37" spans="1:6" ht="12.75">
      <c r="A37" s="17" t="s">
        <v>46</v>
      </c>
      <c r="B37" s="21" t="s">
        <v>38</v>
      </c>
      <c r="C37" s="16" t="s">
        <v>30</v>
      </c>
      <c r="D37" s="155"/>
      <c r="E37" s="155"/>
      <c r="F37" s="164"/>
    </row>
    <row r="38" spans="1:6" ht="12.75">
      <c r="A38" s="17" t="s">
        <v>47</v>
      </c>
      <c r="B38" s="21" t="s">
        <v>32</v>
      </c>
      <c r="C38" s="16" t="s">
        <v>23</v>
      </c>
      <c r="D38" s="155"/>
      <c r="E38" s="155"/>
      <c r="F38" s="164"/>
    </row>
    <row r="39" spans="1:6" ht="12.75">
      <c r="A39" s="17" t="s">
        <v>48</v>
      </c>
      <c r="B39" s="21" t="s">
        <v>35</v>
      </c>
      <c r="C39" s="16" t="s">
        <v>36</v>
      </c>
      <c r="D39" s="155"/>
      <c r="E39" s="155"/>
      <c r="F39" s="164"/>
    </row>
    <row r="40" spans="1:6" ht="12.75">
      <c r="A40" s="13" t="s">
        <v>49</v>
      </c>
      <c r="B40" s="20" t="s">
        <v>37</v>
      </c>
      <c r="C40" s="14" t="s">
        <v>30</v>
      </c>
      <c r="D40" s="152"/>
      <c r="E40" s="152"/>
      <c r="F40" s="164"/>
    </row>
    <row r="41" spans="1:6" ht="25.5">
      <c r="A41" s="17"/>
      <c r="B41" s="131" t="s">
        <v>202</v>
      </c>
      <c r="C41" s="17"/>
      <c r="D41" s="106">
        <f>D42+D72</f>
        <v>1841.03</v>
      </c>
      <c r="E41" s="106">
        <f>E42+E72</f>
        <v>6.02</v>
      </c>
      <c r="F41" s="106">
        <f>F42+F72</f>
        <v>6.74</v>
      </c>
    </row>
    <row r="42" spans="1:6" ht="12.75">
      <c r="A42" s="156"/>
      <c r="B42" s="175" t="s">
        <v>203</v>
      </c>
      <c r="C42" s="156"/>
      <c r="D42" s="159">
        <f>(E42*E4*6/1000)+(F42*E4*6/1000)</f>
        <v>455.93</v>
      </c>
      <c r="E42" s="159">
        <v>1.49</v>
      </c>
      <c r="F42" s="159">
        <f>E42*1.12</f>
        <v>1.67</v>
      </c>
    </row>
    <row r="43" spans="1:6" ht="12.75">
      <c r="A43" s="156"/>
      <c r="B43" s="175"/>
      <c r="C43" s="156"/>
      <c r="D43" s="159"/>
      <c r="E43" s="159"/>
      <c r="F43" s="159"/>
    </row>
    <row r="44" spans="1:6" ht="12.75">
      <c r="A44" s="17" t="s">
        <v>39</v>
      </c>
      <c r="B44" s="17" t="s">
        <v>65</v>
      </c>
      <c r="C44" s="21" t="s">
        <v>54</v>
      </c>
      <c r="D44" s="151"/>
      <c r="E44" s="151"/>
      <c r="F44" s="164"/>
    </row>
    <row r="45" spans="1:6" ht="12.75">
      <c r="A45" s="11" t="s">
        <v>40</v>
      </c>
      <c r="B45" s="11" t="s">
        <v>52</v>
      </c>
      <c r="C45" s="19" t="s">
        <v>55</v>
      </c>
      <c r="D45" s="155"/>
      <c r="E45" s="155"/>
      <c r="F45" s="164"/>
    </row>
    <row r="46" spans="1:6" ht="12.75">
      <c r="A46" s="32"/>
      <c r="B46" s="13" t="s">
        <v>50</v>
      </c>
      <c r="C46" s="20" t="s">
        <v>56</v>
      </c>
      <c r="D46" s="155"/>
      <c r="E46" s="155"/>
      <c r="F46" s="164"/>
    </row>
    <row r="47" spans="1:6" ht="12.75">
      <c r="A47" s="17" t="s">
        <v>41</v>
      </c>
      <c r="B47" s="17" t="s">
        <v>53</v>
      </c>
      <c r="C47" s="22" t="s">
        <v>59</v>
      </c>
      <c r="D47" s="155"/>
      <c r="E47" s="155"/>
      <c r="F47" s="164"/>
    </row>
    <row r="48" spans="1:6" ht="12.75">
      <c r="A48" s="17" t="s">
        <v>42</v>
      </c>
      <c r="B48" s="17" t="s">
        <v>60</v>
      </c>
      <c r="C48" s="22" t="s">
        <v>59</v>
      </c>
      <c r="D48" s="155"/>
      <c r="E48" s="155"/>
      <c r="F48" s="164"/>
    </row>
    <row r="49" spans="1:6" ht="12.75">
      <c r="A49" s="17" t="s">
        <v>43</v>
      </c>
      <c r="B49" s="17" t="s">
        <v>61</v>
      </c>
      <c r="C49" s="22" t="s">
        <v>9</v>
      </c>
      <c r="D49" s="155"/>
      <c r="E49" s="155"/>
      <c r="F49" s="164"/>
    </row>
    <row r="50" spans="1:6" ht="12.75">
      <c r="A50" s="17" t="s">
        <v>44</v>
      </c>
      <c r="B50" s="17" t="s">
        <v>58</v>
      </c>
      <c r="C50" s="10" t="s">
        <v>54</v>
      </c>
      <c r="D50" s="155"/>
      <c r="E50" s="155"/>
      <c r="F50" s="164"/>
    </row>
    <row r="51" spans="1:6" ht="12.75">
      <c r="A51" s="11" t="s">
        <v>45</v>
      </c>
      <c r="B51" s="11" t="s">
        <v>101</v>
      </c>
      <c r="C51" s="10" t="s">
        <v>55</v>
      </c>
      <c r="D51" s="155"/>
      <c r="E51" s="155"/>
      <c r="F51" s="164"/>
    </row>
    <row r="52" spans="1:6" ht="12.75">
      <c r="A52" s="9"/>
      <c r="B52" s="23" t="s">
        <v>102</v>
      </c>
      <c r="C52" s="10" t="s">
        <v>56</v>
      </c>
      <c r="D52" s="155"/>
      <c r="E52" s="155"/>
      <c r="F52" s="164"/>
    </row>
    <row r="53" spans="1:6" ht="12.75">
      <c r="A53" s="17" t="s">
        <v>46</v>
      </c>
      <c r="B53" s="17" t="s">
        <v>62</v>
      </c>
      <c r="C53" s="22" t="s">
        <v>59</v>
      </c>
      <c r="D53" s="155"/>
      <c r="E53" s="155"/>
      <c r="F53" s="164"/>
    </row>
    <row r="54" spans="1:6" ht="12.75">
      <c r="A54" s="30" t="s">
        <v>47</v>
      </c>
      <c r="B54" s="59" t="s">
        <v>155</v>
      </c>
      <c r="C54" s="54" t="s">
        <v>158</v>
      </c>
      <c r="D54" s="155"/>
      <c r="E54" s="155"/>
      <c r="F54" s="164"/>
    </row>
    <row r="55" spans="1:6" ht="12.75">
      <c r="A55" s="50"/>
      <c r="B55" s="51" t="s">
        <v>156</v>
      </c>
      <c r="C55" s="50" t="s">
        <v>159</v>
      </c>
      <c r="D55" s="155"/>
      <c r="E55" s="155"/>
      <c r="F55" s="164"/>
    </row>
    <row r="56" spans="1:6" ht="12.75">
      <c r="A56" s="15" t="s">
        <v>48</v>
      </c>
      <c r="B56" s="53" t="s">
        <v>160</v>
      </c>
      <c r="C56" s="50" t="s">
        <v>157</v>
      </c>
      <c r="D56" s="155"/>
      <c r="E56" s="155"/>
      <c r="F56" s="164"/>
    </row>
    <row r="57" spans="1:6" ht="12.75">
      <c r="A57" s="13" t="s">
        <v>49</v>
      </c>
      <c r="B57" s="13" t="s">
        <v>64</v>
      </c>
      <c r="C57" s="14" t="s">
        <v>59</v>
      </c>
      <c r="D57" s="155"/>
      <c r="E57" s="155"/>
      <c r="F57" s="164"/>
    </row>
    <row r="58" spans="1:6" ht="12.75">
      <c r="A58" s="17" t="s">
        <v>67</v>
      </c>
      <c r="B58" s="15" t="s">
        <v>103</v>
      </c>
      <c r="C58" s="24" t="s">
        <v>104</v>
      </c>
      <c r="D58" s="155"/>
      <c r="E58" s="155"/>
      <c r="F58" s="164"/>
    </row>
    <row r="59" spans="1:6" ht="12.75">
      <c r="A59" s="15" t="s">
        <v>106</v>
      </c>
      <c r="B59" s="15" t="s">
        <v>105</v>
      </c>
      <c r="C59" s="22" t="str">
        <f>C58</f>
        <v>1 раз в 5 лет</v>
      </c>
      <c r="D59" s="155"/>
      <c r="E59" s="155"/>
      <c r="F59" s="164"/>
    </row>
    <row r="60" spans="1:6" ht="12.75">
      <c r="A60" s="25" t="s">
        <v>108</v>
      </c>
      <c r="B60" s="25" t="s">
        <v>107</v>
      </c>
      <c r="C60" s="18" t="s">
        <v>54</v>
      </c>
      <c r="D60" s="155"/>
      <c r="E60" s="155"/>
      <c r="F60" s="164"/>
    </row>
    <row r="61" spans="1:6" ht="12.75">
      <c r="A61" s="13"/>
      <c r="B61" s="13"/>
      <c r="C61" s="26" t="s">
        <v>94</v>
      </c>
      <c r="D61" s="155"/>
      <c r="E61" s="155"/>
      <c r="F61" s="164"/>
    </row>
    <row r="62" spans="1:6" ht="12.75">
      <c r="A62" s="17" t="s">
        <v>109</v>
      </c>
      <c r="B62" s="15" t="s">
        <v>138</v>
      </c>
      <c r="C62" s="16" t="s">
        <v>59</v>
      </c>
      <c r="D62" s="155"/>
      <c r="E62" s="155"/>
      <c r="F62" s="164"/>
    </row>
    <row r="63" spans="1:6" ht="12.75">
      <c r="A63" s="15" t="s">
        <v>111</v>
      </c>
      <c r="B63" s="15" t="s">
        <v>110</v>
      </c>
      <c r="C63" s="24" t="s">
        <v>9</v>
      </c>
      <c r="D63" s="155"/>
      <c r="E63" s="155"/>
      <c r="F63" s="164"/>
    </row>
    <row r="64" spans="1:6" ht="12.75">
      <c r="A64" s="25" t="s">
        <v>139</v>
      </c>
      <c r="B64" s="25" t="s">
        <v>112</v>
      </c>
      <c r="C64" s="18" t="s">
        <v>54</v>
      </c>
      <c r="D64" s="155"/>
      <c r="E64" s="155"/>
      <c r="F64" s="164"/>
    </row>
    <row r="65" spans="1:6" ht="12.75">
      <c r="A65" s="9"/>
      <c r="B65" s="23" t="s">
        <v>113</v>
      </c>
      <c r="C65" s="8" t="s">
        <v>94</v>
      </c>
      <c r="D65" s="155"/>
      <c r="E65" s="155"/>
      <c r="F65" s="164"/>
    </row>
    <row r="66" spans="1:6" ht="12.75">
      <c r="A66" s="25" t="s">
        <v>161</v>
      </c>
      <c r="B66" s="25" t="s">
        <v>140</v>
      </c>
      <c r="C66" s="11"/>
      <c r="D66" s="155"/>
      <c r="E66" s="155"/>
      <c r="F66" s="164"/>
    </row>
    <row r="67" spans="1:6" ht="12.75">
      <c r="A67" s="13"/>
      <c r="B67" s="33" t="s">
        <v>141</v>
      </c>
      <c r="C67" s="14" t="s">
        <v>59</v>
      </c>
      <c r="D67" s="155"/>
      <c r="E67" s="155"/>
      <c r="F67" s="164"/>
    </row>
    <row r="68" spans="1:6" ht="12.75">
      <c r="A68" s="25" t="s">
        <v>163</v>
      </c>
      <c r="B68" s="61" t="s">
        <v>164</v>
      </c>
      <c r="C68" s="18"/>
      <c r="D68" s="155"/>
      <c r="E68" s="155"/>
      <c r="F68" s="164"/>
    </row>
    <row r="69" spans="1:6" ht="12.75">
      <c r="A69" s="50"/>
      <c r="B69" s="62" t="s">
        <v>165</v>
      </c>
      <c r="C69" s="14" t="s">
        <v>59</v>
      </c>
      <c r="D69" s="155"/>
      <c r="E69" s="155"/>
      <c r="F69" s="164"/>
    </row>
    <row r="70" spans="1:6" ht="12.75">
      <c r="A70" s="6" t="s">
        <v>166</v>
      </c>
      <c r="B70" s="63" t="s">
        <v>167</v>
      </c>
      <c r="C70" s="1"/>
      <c r="D70" s="155"/>
      <c r="E70" s="155"/>
      <c r="F70" s="164"/>
    </row>
    <row r="71" spans="1:6" ht="12.75">
      <c r="A71" s="50"/>
      <c r="B71" s="62" t="s">
        <v>66</v>
      </c>
      <c r="C71" s="60" t="s">
        <v>59</v>
      </c>
      <c r="D71" s="152"/>
      <c r="E71" s="152"/>
      <c r="F71" s="164"/>
    </row>
    <row r="72" spans="1:6" ht="12.75">
      <c r="A72" s="151"/>
      <c r="B72" s="149" t="s">
        <v>205</v>
      </c>
      <c r="C72" s="151"/>
      <c r="D72" s="171">
        <f>(E72*E4*6/1000)+(F72*E4*6/1000)</f>
        <v>1385.1</v>
      </c>
      <c r="E72" s="171">
        <v>4.53</v>
      </c>
      <c r="F72" s="159">
        <f>E72*1.12</f>
        <v>5.07</v>
      </c>
    </row>
    <row r="73" spans="1:6" ht="12.75">
      <c r="A73" s="152"/>
      <c r="B73" s="150"/>
      <c r="C73" s="152"/>
      <c r="D73" s="161"/>
      <c r="E73" s="161"/>
      <c r="F73" s="159"/>
    </row>
    <row r="74" spans="1:6" ht="12.75">
      <c r="A74" s="31"/>
      <c r="B74" s="27" t="s">
        <v>116</v>
      </c>
      <c r="C74" s="10"/>
      <c r="D74" s="168"/>
      <c r="E74" s="168"/>
      <c r="F74" s="164"/>
    </row>
    <row r="75" spans="1:6" ht="12.75">
      <c r="A75" s="30" t="s">
        <v>39</v>
      </c>
      <c r="B75" s="11" t="s">
        <v>143</v>
      </c>
      <c r="C75" s="18" t="s">
        <v>54</v>
      </c>
      <c r="D75" s="169"/>
      <c r="E75" s="169"/>
      <c r="F75" s="164"/>
    </row>
    <row r="76" spans="1:6" ht="12.75">
      <c r="A76" s="32"/>
      <c r="B76" s="33"/>
      <c r="C76" s="26" t="s">
        <v>142</v>
      </c>
      <c r="D76" s="169"/>
      <c r="E76" s="169"/>
      <c r="F76" s="164"/>
    </row>
    <row r="77" spans="1:6" ht="12.75">
      <c r="A77" s="32" t="s">
        <v>40</v>
      </c>
      <c r="B77" s="13" t="s">
        <v>144</v>
      </c>
      <c r="C77" s="26" t="s">
        <v>9</v>
      </c>
      <c r="D77" s="169"/>
      <c r="E77" s="169"/>
      <c r="F77" s="164"/>
    </row>
    <row r="78" spans="1:6" ht="12.75">
      <c r="A78" s="42" t="s">
        <v>41</v>
      </c>
      <c r="B78" s="15" t="s">
        <v>145</v>
      </c>
      <c r="C78" s="43" t="s">
        <v>20</v>
      </c>
      <c r="D78" s="169"/>
      <c r="E78" s="169"/>
      <c r="F78" s="164"/>
    </row>
    <row r="79" spans="1:6" ht="12.75">
      <c r="A79" s="44" t="s">
        <v>42</v>
      </c>
      <c r="B79" s="25" t="s">
        <v>146</v>
      </c>
      <c r="C79" s="45" t="s">
        <v>147</v>
      </c>
      <c r="D79" s="169"/>
      <c r="E79" s="169"/>
      <c r="F79" s="164"/>
    </row>
    <row r="80" spans="1:6" ht="12.75">
      <c r="A80" s="3"/>
      <c r="B80" s="3"/>
      <c r="C80" s="46" t="s">
        <v>148</v>
      </c>
      <c r="D80" s="169"/>
      <c r="E80" s="169"/>
      <c r="F80" s="164"/>
    </row>
    <row r="81" spans="1:6" ht="12.75">
      <c r="A81" s="11" t="s">
        <v>43</v>
      </c>
      <c r="B81" s="19" t="s">
        <v>117</v>
      </c>
      <c r="C81" s="11" t="s">
        <v>54</v>
      </c>
      <c r="D81" s="169"/>
      <c r="E81" s="169"/>
      <c r="F81" s="164"/>
    </row>
    <row r="82" spans="1:6" ht="12.75">
      <c r="A82" s="9"/>
      <c r="B82" s="10" t="s">
        <v>120</v>
      </c>
      <c r="C82" s="7" t="s">
        <v>118</v>
      </c>
      <c r="D82" s="169"/>
      <c r="E82" s="169"/>
      <c r="F82" s="164"/>
    </row>
    <row r="83" spans="1:6" ht="12.75">
      <c r="A83" s="13"/>
      <c r="B83" s="28" t="s">
        <v>121</v>
      </c>
      <c r="C83" s="13"/>
      <c r="D83" s="169"/>
      <c r="E83" s="169"/>
      <c r="F83" s="164"/>
    </row>
    <row r="84" spans="1:6" ht="12.75">
      <c r="A84" s="17" t="s">
        <v>44</v>
      </c>
      <c r="B84" s="29" t="s">
        <v>124</v>
      </c>
      <c r="C84" s="16" t="s">
        <v>125</v>
      </c>
      <c r="D84" s="169"/>
      <c r="E84" s="169"/>
      <c r="F84" s="164"/>
    </row>
    <row r="85" spans="1:6" ht="12.75">
      <c r="A85" s="17"/>
      <c r="B85" s="47" t="s">
        <v>119</v>
      </c>
      <c r="C85" s="17"/>
      <c r="D85" s="169"/>
      <c r="E85" s="169"/>
      <c r="F85" s="164"/>
    </row>
    <row r="86" spans="1:6" ht="12.75">
      <c r="A86" s="30" t="s">
        <v>39</v>
      </c>
      <c r="B86" s="11" t="s">
        <v>68</v>
      </c>
      <c r="C86" s="19" t="s">
        <v>54</v>
      </c>
      <c r="D86" s="169"/>
      <c r="E86" s="169"/>
      <c r="F86" s="164"/>
    </row>
    <row r="87" spans="1:6" ht="12.75">
      <c r="A87" s="31"/>
      <c r="B87" s="9" t="s">
        <v>170</v>
      </c>
      <c r="C87" s="10" t="s">
        <v>55</v>
      </c>
      <c r="D87" s="169"/>
      <c r="E87" s="169"/>
      <c r="F87" s="164"/>
    </row>
    <row r="88" spans="1:6" ht="12.75">
      <c r="A88" s="31"/>
      <c r="B88" s="9" t="s">
        <v>69</v>
      </c>
      <c r="C88" s="10" t="s">
        <v>56</v>
      </c>
      <c r="D88" s="169"/>
      <c r="E88" s="169"/>
      <c r="F88" s="164"/>
    </row>
    <row r="89" spans="1:6" ht="12.75">
      <c r="A89" s="32"/>
      <c r="B89" s="13" t="s">
        <v>70</v>
      </c>
      <c r="C89" s="20"/>
      <c r="D89" s="169"/>
      <c r="E89" s="169"/>
      <c r="F89" s="164"/>
    </row>
    <row r="90" spans="1:6" ht="12.75">
      <c r="A90" s="31" t="s">
        <v>40</v>
      </c>
      <c r="B90" s="23" t="s">
        <v>180</v>
      </c>
      <c r="C90" s="70" t="s">
        <v>158</v>
      </c>
      <c r="D90" s="169"/>
      <c r="E90" s="169"/>
      <c r="F90" s="164"/>
    </row>
    <row r="91" spans="1:6" ht="12.75">
      <c r="A91" s="32"/>
      <c r="B91" s="23" t="s">
        <v>171</v>
      </c>
      <c r="C91" s="70" t="s">
        <v>159</v>
      </c>
      <c r="D91" s="169"/>
      <c r="E91" s="169"/>
      <c r="F91" s="164"/>
    </row>
    <row r="92" spans="1:6" ht="12.75">
      <c r="A92" s="30" t="s">
        <v>41</v>
      </c>
      <c r="B92" s="30" t="s">
        <v>71</v>
      </c>
      <c r="C92" s="11"/>
      <c r="D92" s="169"/>
      <c r="E92" s="169"/>
      <c r="F92" s="164"/>
    </row>
    <row r="93" spans="1:6" ht="12.75">
      <c r="A93" s="31"/>
      <c r="B93" s="31" t="s">
        <v>72</v>
      </c>
      <c r="C93" s="7" t="s">
        <v>59</v>
      </c>
      <c r="D93" s="169"/>
      <c r="E93" s="169"/>
      <c r="F93" s="164"/>
    </row>
    <row r="94" spans="1:6" ht="12.75">
      <c r="A94" s="32"/>
      <c r="B94" s="32" t="s">
        <v>73</v>
      </c>
      <c r="C94" s="13"/>
      <c r="D94" s="169"/>
      <c r="E94" s="169"/>
      <c r="F94" s="164"/>
    </row>
    <row r="95" spans="1:6" ht="12.75">
      <c r="A95" s="30" t="s">
        <v>42</v>
      </c>
      <c r="B95" s="25" t="s">
        <v>130</v>
      </c>
      <c r="C95" s="18" t="s">
        <v>59</v>
      </c>
      <c r="D95" s="169"/>
      <c r="E95" s="169"/>
      <c r="F95" s="164"/>
    </row>
    <row r="96" spans="1:6" ht="12.75">
      <c r="A96" s="32"/>
      <c r="B96" s="33" t="s">
        <v>131</v>
      </c>
      <c r="C96" s="20"/>
      <c r="D96" s="169"/>
      <c r="E96" s="169"/>
      <c r="F96" s="164"/>
    </row>
    <row r="97" spans="1:6" ht="12.75">
      <c r="A97" s="17" t="s">
        <v>43</v>
      </c>
      <c r="B97" s="15" t="s">
        <v>137</v>
      </c>
      <c r="C97" s="18" t="s">
        <v>59</v>
      </c>
      <c r="D97" s="169"/>
      <c r="E97" s="169"/>
      <c r="F97" s="164"/>
    </row>
    <row r="98" spans="1:6" ht="12.75">
      <c r="A98" s="11" t="s">
        <v>44</v>
      </c>
      <c r="B98" s="34" t="s">
        <v>114</v>
      </c>
      <c r="C98" s="12" t="s">
        <v>122</v>
      </c>
      <c r="D98" s="169"/>
      <c r="E98" s="169"/>
      <c r="F98" s="164"/>
    </row>
    <row r="99" spans="1:6" ht="12.75">
      <c r="A99" s="13"/>
      <c r="B99" s="20"/>
      <c r="C99" s="13" t="s">
        <v>123</v>
      </c>
      <c r="D99" s="169"/>
      <c r="E99" s="169"/>
      <c r="F99" s="164"/>
    </row>
    <row r="100" spans="1:6" ht="12.75">
      <c r="A100" s="15" t="s">
        <v>45</v>
      </c>
      <c r="B100" s="15" t="s">
        <v>115</v>
      </c>
      <c r="C100" s="16" t="s">
        <v>9</v>
      </c>
      <c r="D100" s="169"/>
      <c r="E100" s="169"/>
      <c r="F100" s="164"/>
    </row>
    <row r="101" spans="1:6" ht="12.75">
      <c r="A101" s="11" t="s">
        <v>46</v>
      </c>
      <c r="B101" s="25" t="s">
        <v>128</v>
      </c>
      <c r="C101" s="11" t="s">
        <v>54</v>
      </c>
      <c r="D101" s="169"/>
      <c r="E101" s="169"/>
      <c r="F101" s="164"/>
    </row>
    <row r="102" spans="1:6" ht="12.75">
      <c r="A102" s="13"/>
      <c r="B102" s="33" t="s">
        <v>129</v>
      </c>
      <c r="C102" s="7" t="s">
        <v>118</v>
      </c>
      <c r="D102" s="169"/>
      <c r="E102" s="169"/>
      <c r="F102" s="164"/>
    </row>
    <row r="103" spans="1:6" ht="12.75">
      <c r="A103" s="11" t="s">
        <v>47</v>
      </c>
      <c r="B103" s="35" t="s">
        <v>132</v>
      </c>
      <c r="C103" s="11"/>
      <c r="D103" s="169"/>
      <c r="E103" s="169"/>
      <c r="F103" s="164"/>
    </row>
    <row r="104" spans="1:6" ht="12.75">
      <c r="A104" s="13"/>
      <c r="B104" s="36" t="s">
        <v>133</v>
      </c>
      <c r="C104" s="14" t="s">
        <v>6</v>
      </c>
      <c r="D104" s="169"/>
      <c r="E104" s="169"/>
      <c r="F104" s="164"/>
    </row>
    <row r="105" spans="1:6" ht="12.75">
      <c r="A105" s="23" t="s">
        <v>48</v>
      </c>
      <c r="B105" s="9" t="s">
        <v>51</v>
      </c>
      <c r="C105" s="7" t="s">
        <v>20</v>
      </c>
      <c r="D105" s="169"/>
      <c r="E105" s="169"/>
      <c r="F105" s="164"/>
    </row>
    <row r="106" spans="1:6" ht="12.75">
      <c r="A106" s="13"/>
      <c r="B106" s="13"/>
      <c r="C106" s="14" t="s">
        <v>57</v>
      </c>
      <c r="D106" s="169"/>
      <c r="E106" s="169"/>
      <c r="F106" s="164"/>
    </row>
    <row r="107" spans="1:6" ht="12.75">
      <c r="A107" s="11" t="s">
        <v>49</v>
      </c>
      <c r="B107" s="25" t="s">
        <v>126</v>
      </c>
      <c r="C107" s="19"/>
      <c r="D107" s="169"/>
      <c r="E107" s="169"/>
      <c r="F107" s="164"/>
    </row>
    <row r="108" spans="1:6" ht="12.75">
      <c r="A108" s="13"/>
      <c r="B108" s="33" t="s">
        <v>127</v>
      </c>
      <c r="C108" s="37" t="s">
        <v>9</v>
      </c>
      <c r="D108" s="169"/>
      <c r="E108" s="169"/>
      <c r="F108" s="164"/>
    </row>
    <row r="109" spans="1:6" ht="12.75">
      <c r="A109" s="42"/>
      <c r="B109" s="48" t="s">
        <v>149</v>
      </c>
      <c r="C109" s="42"/>
      <c r="D109" s="169"/>
      <c r="E109" s="169"/>
      <c r="F109" s="164"/>
    </row>
    <row r="110" spans="1:6" ht="12.75">
      <c r="A110" s="11" t="s">
        <v>67</v>
      </c>
      <c r="B110" s="30" t="s">
        <v>74</v>
      </c>
      <c r="C110" s="11" t="s">
        <v>54</v>
      </c>
      <c r="D110" s="169"/>
      <c r="E110" s="169"/>
      <c r="F110" s="164"/>
    </row>
    <row r="111" spans="1:6" ht="12.75">
      <c r="A111" s="9"/>
      <c r="B111" s="31" t="s">
        <v>75</v>
      </c>
      <c r="C111" s="9" t="s">
        <v>55</v>
      </c>
      <c r="D111" s="169"/>
      <c r="E111" s="169"/>
      <c r="F111" s="164"/>
    </row>
    <row r="112" spans="1:6" ht="12.75">
      <c r="A112" s="9"/>
      <c r="B112" s="31" t="s">
        <v>76</v>
      </c>
      <c r="C112" s="9" t="s">
        <v>56</v>
      </c>
      <c r="D112" s="169"/>
      <c r="E112" s="169"/>
      <c r="F112" s="164"/>
    </row>
    <row r="113" spans="1:6" ht="12.75">
      <c r="A113" s="9"/>
      <c r="B113" s="31" t="s">
        <v>77</v>
      </c>
      <c r="C113" s="9"/>
      <c r="D113" s="169"/>
      <c r="E113" s="169"/>
      <c r="F113" s="164"/>
    </row>
    <row r="114" spans="1:6" ht="12.75">
      <c r="A114" s="9"/>
      <c r="B114" s="31" t="s">
        <v>78</v>
      </c>
      <c r="C114" s="9"/>
      <c r="D114" s="169"/>
      <c r="E114" s="169"/>
      <c r="F114" s="164"/>
    </row>
    <row r="115" spans="1:6" ht="12.75">
      <c r="A115" s="9"/>
      <c r="B115" s="31" t="s">
        <v>79</v>
      </c>
      <c r="C115" s="9"/>
      <c r="D115" s="169"/>
      <c r="E115" s="169"/>
      <c r="F115" s="164"/>
    </row>
    <row r="116" spans="1:6" ht="12.75">
      <c r="A116" s="13"/>
      <c r="B116" s="32" t="s">
        <v>80</v>
      </c>
      <c r="C116" s="3"/>
      <c r="D116" s="169"/>
      <c r="E116" s="169"/>
      <c r="F116" s="164"/>
    </row>
    <row r="117" spans="1:6" ht="12.75">
      <c r="A117" s="11" t="s">
        <v>106</v>
      </c>
      <c r="B117" s="11" t="s">
        <v>81</v>
      </c>
      <c r="C117" s="18" t="s">
        <v>59</v>
      </c>
      <c r="D117" s="169"/>
      <c r="E117" s="169"/>
      <c r="F117" s="164"/>
    </row>
    <row r="118" spans="1:6" ht="12.75">
      <c r="A118" s="9"/>
      <c r="B118" s="9" t="s">
        <v>82</v>
      </c>
      <c r="C118" s="10"/>
      <c r="D118" s="169"/>
      <c r="E118" s="169"/>
      <c r="F118" s="164"/>
    </row>
    <row r="119" spans="1:6" ht="12.75">
      <c r="A119" s="9"/>
      <c r="B119" s="9" t="s">
        <v>83</v>
      </c>
      <c r="C119" s="10"/>
      <c r="D119" s="169"/>
      <c r="E119" s="169"/>
      <c r="F119" s="164"/>
    </row>
    <row r="120" spans="1:6" ht="12.75">
      <c r="A120" s="9"/>
      <c r="B120" s="9" t="s">
        <v>150</v>
      </c>
      <c r="C120" s="10"/>
      <c r="D120" s="169"/>
      <c r="E120" s="169"/>
      <c r="F120" s="164"/>
    </row>
    <row r="121" spans="1:6" ht="12.75">
      <c r="A121" s="9"/>
      <c r="B121" s="9" t="s">
        <v>84</v>
      </c>
      <c r="C121" s="10"/>
      <c r="D121" s="169"/>
      <c r="E121" s="169"/>
      <c r="F121" s="164"/>
    </row>
    <row r="122" spans="1:6" ht="12.75">
      <c r="A122" s="13"/>
      <c r="B122" s="13" t="s">
        <v>85</v>
      </c>
      <c r="C122" s="20"/>
      <c r="D122" s="169"/>
      <c r="E122" s="169"/>
      <c r="F122" s="164"/>
    </row>
    <row r="123" spans="1:6" ht="12.75">
      <c r="A123" s="11" t="s">
        <v>108</v>
      </c>
      <c r="B123" s="38" t="s">
        <v>81</v>
      </c>
      <c r="C123" s="12" t="s">
        <v>59</v>
      </c>
      <c r="D123" s="169"/>
      <c r="E123" s="169"/>
      <c r="F123" s="164"/>
    </row>
    <row r="124" spans="1:6" ht="12.75">
      <c r="A124" s="9"/>
      <c r="B124" s="39" t="s">
        <v>151</v>
      </c>
      <c r="C124" s="9"/>
      <c r="D124" s="169"/>
      <c r="E124" s="169"/>
      <c r="F124" s="164"/>
    </row>
    <row r="125" spans="1:6" ht="12.75">
      <c r="A125" s="9"/>
      <c r="B125" s="39" t="s">
        <v>152</v>
      </c>
      <c r="C125" s="9"/>
      <c r="D125" s="169"/>
      <c r="E125" s="169"/>
      <c r="F125" s="164"/>
    </row>
    <row r="126" spans="1:6" ht="12.75">
      <c r="A126" s="13"/>
      <c r="B126" s="41" t="s">
        <v>86</v>
      </c>
      <c r="C126" s="13"/>
      <c r="D126" s="169"/>
      <c r="E126" s="169"/>
      <c r="F126" s="164"/>
    </row>
    <row r="127" spans="1:6" ht="12.75">
      <c r="A127" s="9" t="s">
        <v>109</v>
      </c>
      <c r="B127" s="40" t="s">
        <v>134</v>
      </c>
      <c r="C127" s="9" t="s">
        <v>54</v>
      </c>
      <c r="D127" s="169"/>
      <c r="E127" s="169"/>
      <c r="F127" s="164"/>
    </row>
    <row r="128" spans="1:6" ht="12.75">
      <c r="A128" s="9"/>
      <c r="B128" s="40" t="s">
        <v>135</v>
      </c>
      <c r="C128" s="9" t="s">
        <v>55</v>
      </c>
      <c r="D128" s="169"/>
      <c r="E128" s="169"/>
      <c r="F128" s="164"/>
    </row>
    <row r="129" spans="1:6" ht="12.75">
      <c r="A129" s="9"/>
      <c r="B129" s="40" t="s">
        <v>136</v>
      </c>
      <c r="C129" s="9" t="s">
        <v>56</v>
      </c>
      <c r="D129" s="169"/>
      <c r="E129" s="169"/>
      <c r="F129" s="164"/>
    </row>
    <row r="130" spans="1:6" ht="12.75">
      <c r="A130" s="13"/>
      <c r="B130" s="49" t="s">
        <v>153</v>
      </c>
      <c r="C130" s="13"/>
      <c r="D130" s="169"/>
      <c r="E130" s="169"/>
      <c r="F130" s="164"/>
    </row>
    <row r="131" spans="1:6" ht="12.75">
      <c r="A131" s="91" t="s">
        <v>111</v>
      </c>
      <c r="B131" s="87" t="s">
        <v>185</v>
      </c>
      <c r="C131" s="19" t="s">
        <v>88</v>
      </c>
      <c r="D131" s="169"/>
      <c r="E131" s="169"/>
      <c r="F131" s="164"/>
    </row>
    <row r="132" spans="1:6" ht="12.75">
      <c r="A132" s="9"/>
      <c r="B132" s="88" t="s">
        <v>87</v>
      </c>
      <c r="C132" s="10" t="s">
        <v>89</v>
      </c>
      <c r="D132" s="169"/>
      <c r="E132" s="169"/>
      <c r="F132" s="164"/>
    </row>
    <row r="133" spans="1:6" ht="12.75">
      <c r="A133" s="9"/>
      <c r="B133" s="88"/>
      <c r="C133" s="10" t="s">
        <v>90</v>
      </c>
      <c r="D133" s="169"/>
      <c r="E133" s="169"/>
      <c r="F133" s="164"/>
    </row>
    <row r="134" spans="1:6" ht="12.75">
      <c r="A134" s="9"/>
      <c r="B134" s="88"/>
      <c r="C134" s="10" t="s">
        <v>91</v>
      </c>
      <c r="D134" s="169"/>
      <c r="E134" s="169"/>
      <c r="F134" s="164"/>
    </row>
    <row r="135" spans="1:6" ht="12.75">
      <c r="A135" s="9"/>
      <c r="B135" s="88"/>
      <c r="C135" s="10" t="s">
        <v>92</v>
      </c>
      <c r="D135" s="169"/>
      <c r="E135" s="169"/>
      <c r="F135" s="164"/>
    </row>
    <row r="136" spans="1:6" ht="12.75">
      <c r="A136" s="13"/>
      <c r="B136" s="89"/>
      <c r="C136" s="20" t="s">
        <v>93</v>
      </c>
      <c r="D136" s="170"/>
      <c r="E136" s="170"/>
      <c r="F136" s="164"/>
    </row>
    <row r="137" spans="1:6" ht="19.5" customHeight="1">
      <c r="A137" s="99"/>
      <c r="B137" s="97" t="s">
        <v>206</v>
      </c>
      <c r="C137" s="16" t="s">
        <v>182</v>
      </c>
      <c r="D137" s="106">
        <f>(E137*E4*6/1000)+(F137*E4*6/1000)</f>
        <v>311.65</v>
      </c>
      <c r="E137" s="106">
        <v>1.02</v>
      </c>
      <c r="F137" s="106">
        <f>E137*1.12</f>
        <v>1.14</v>
      </c>
    </row>
    <row r="138" spans="1:6" ht="29.25" customHeight="1">
      <c r="A138" s="17"/>
      <c r="B138" s="120" t="s">
        <v>207</v>
      </c>
      <c r="C138" s="17"/>
      <c r="D138" s="56">
        <f>(E138*E4*6/1000)+(F138*E4*6/1000)</f>
        <v>2184.42</v>
      </c>
      <c r="E138" s="56">
        <v>7.14</v>
      </c>
      <c r="F138" s="106">
        <f>E138*1.12</f>
        <v>8</v>
      </c>
    </row>
    <row r="139" spans="1:6" ht="30" customHeight="1">
      <c r="A139" s="17"/>
      <c r="B139" s="117" t="s">
        <v>191</v>
      </c>
      <c r="C139" s="118"/>
      <c r="D139" s="119">
        <f>D138+D137++D72+D42+D25+D9</f>
        <v>5426.42</v>
      </c>
      <c r="E139" s="119">
        <f>E138+E137++E72+E42+E25+E9</f>
        <v>17.74</v>
      </c>
      <c r="F139" s="119">
        <f>F138+F137++F72+F42+F25+F9</f>
        <v>19.87</v>
      </c>
    </row>
    <row r="140" spans="1:5" ht="12.75">
      <c r="A140" s="10"/>
      <c r="B140" s="80"/>
      <c r="C140" s="10"/>
      <c r="D140" s="94"/>
      <c r="E140" s="94"/>
    </row>
    <row r="141" spans="1:5" ht="12.75">
      <c r="A141" s="10"/>
      <c r="B141" s="80"/>
      <c r="C141" s="10"/>
      <c r="D141" s="94"/>
      <c r="E141" s="94"/>
    </row>
    <row r="142" spans="1:5" ht="12.75">
      <c r="A142" s="10"/>
      <c r="B142" s="114"/>
      <c r="C142" s="80"/>
      <c r="D142" s="94"/>
      <c r="E142" s="94"/>
    </row>
  </sheetData>
  <mergeCells count="32">
    <mergeCell ref="A42:A43"/>
    <mergeCell ref="B42:B43"/>
    <mergeCell ref="C42:C43"/>
    <mergeCell ref="D42:D43"/>
    <mergeCell ref="B1:E1"/>
    <mergeCell ref="B2:E2"/>
    <mergeCell ref="A5:A6"/>
    <mergeCell ref="B5:B6"/>
    <mergeCell ref="C5:C6"/>
    <mergeCell ref="D5:D6"/>
    <mergeCell ref="E5:F5"/>
    <mergeCell ref="C3:F3"/>
    <mergeCell ref="F42:F43"/>
    <mergeCell ref="F10:F24"/>
    <mergeCell ref="D10:D24"/>
    <mergeCell ref="E10:E24"/>
    <mergeCell ref="D26:D40"/>
    <mergeCell ref="E26:E40"/>
    <mergeCell ref="E42:E43"/>
    <mergeCell ref="F26:F40"/>
    <mergeCell ref="E74:E136"/>
    <mergeCell ref="F74:F136"/>
    <mergeCell ref="D44:D71"/>
    <mergeCell ref="E44:E71"/>
    <mergeCell ref="F44:F71"/>
    <mergeCell ref="D72:D73"/>
    <mergeCell ref="E72:E73"/>
    <mergeCell ref="F72:F73"/>
    <mergeCell ref="B72:B73"/>
    <mergeCell ref="A72:A73"/>
    <mergeCell ref="C72:C73"/>
    <mergeCell ref="D74:D136"/>
  </mergeCells>
  <printOptions/>
  <pageMargins left="0" right="0" top="0" bottom="0" header="0.5118110236220472" footer="0.5118110236220472"/>
  <pageSetup horizontalDpi="600" verticalDpi="600" orientation="portrait" paperSize="9" scale="83" r:id="rId1"/>
  <rowBreaks count="1" manualBreakCount="1">
    <brk id="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44"/>
  <sheetViews>
    <sheetView view="pageBreakPreview" zoomScale="82" zoomScaleSheetLayoutView="82" workbookViewId="0" topLeftCell="A1">
      <selection activeCell="D100" sqref="D100"/>
    </sheetView>
  </sheetViews>
  <sheetFormatPr defaultColWidth="9.00390625" defaultRowHeight="12.75"/>
  <cols>
    <col min="1" max="1" width="5.125" style="0" customWidth="1"/>
    <col min="2" max="2" width="52.875" style="0" customWidth="1"/>
    <col min="3" max="3" width="15.875" style="0" customWidth="1"/>
    <col min="4" max="4" width="12.875" style="0" customWidth="1"/>
    <col min="5" max="5" width="11.625" style="0" customWidth="1"/>
    <col min="6" max="6" width="12.00390625" style="0" customWidth="1"/>
  </cols>
  <sheetData>
    <row r="1" spans="1:5" ht="15">
      <c r="A1" s="2"/>
      <c r="B1" s="165" t="s">
        <v>0</v>
      </c>
      <c r="C1" s="165"/>
      <c r="D1" s="165"/>
      <c r="E1" s="165"/>
    </row>
    <row r="2" spans="1:5" ht="37.5" customHeight="1">
      <c r="A2" s="2"/>
      <c r="B2" s="166" t="s">
        <v>192</v>
      </c>
      <c r="C2" s="166"/>
      <c r="D2" s="166"/>
      <c r="E2" s="166"/>
    </row>
    <row r="3" spans="1:5" ht="15.75">
      <c r="A3" s="81"/>
      <c r="B3" s="82" t="s">
        <v>188</v>
      </c>
      <c r="C3" s="71"/>
      <c r="D3" s="100" t="s">
        <v>176</v>
      </c>
      <c r="E3" s="101"/>
    </row>
    <row r="4" spans="1:6" ht="15.75" thickBot="1">
      <c r="A4" s="140" t="s">
        <v>21</v>
      </c>
      <c r="B4" s="141"/>
      <c r="C4" s="141"/>
      <c r="D4" s="141"/>
      <c r="E4" s="141"/>
      <c r="F4" s="102">
        <v>2073.8</v>
      </c>
    </row>
    <row r="5" spans="1:6" ht="55.5" customHeight="1">
      <c r="A5" s="157" t="s">
        <v>196</v>
      </c>
      <c r="B5" s="157"/>
      <c r="C5" s="157" t="s">
        <v>1</v>
      </c>
      <c r="D5" s="167" t="s">
        <v>195</v>
      </c>
      <c r="E5" s="167" t="s">
        <v>197</v>
      </c>
      <c r="F5" s="167"/>
    </row>
    <row r="6" spans="1:6" ht="25.5">
      <c r="A6" s="152"/>
      <c r="B6" s="152"/>
      <c r="C6" s="152"/>
      <c r="D6" s="167"/>
      <c r="E6" s="125" t="s">
        <v>193</v>
      </c>
      <c r="F6" s="126" t="s">
        <v>194</v>
      </c>
    </row>
    <row r="7" spans="1:6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43">
        <v>6</v>
      </c>
    </row>
    <row r="8" spans="1:6" ht="25.5">
      <c r="A8" s="16"/>
      <c r="B8" s="132" t="s">
        <v>199</v>
      </c>
      <c r="C8" s="14"/>
      <c r="D8" s="105">
        <f>D9</f>
        <v>114.47</v>
      </c>
      <c r="E8" s="105">
        <f>E9</f>
        <v>4.34</v>
      </c>
      <c r="F8" s="105">
        <f>F9</f>
        <v>4.86</v>
      </c>
    </row>
    <row r="9" spans="1:6" ht="12.75">
      <c r="A9" s="17"/>
      <c r="B9" s="136" t="s">
        <v>208</v>
      </c>
      <c r="C9" s="16"/>
      <c r="D9" s="133">
        <f>(F4*E9*6/1000)+(F9*F4*6/1000)</f>
        <v>114.47</v>
      </c>
      <c r="E9" s="133">
        <v>4.34</v>
      </c>
      <c r="F9" s="133">
        <f>E9*1.12</f>
        <v>4.86</v>
      </c>
    </row>
    <row r="10" spans="1:6" ht="12.75">
      <c r="A10" s="11"/>
      <c r="B10" s="18" t="s">
        <v>22</v>
      </c>
      <c r="C10" s="12"/>
      <c r="D10" s="151"/>
      <c r="E10" s="151"/>
      <c r="F10" s="142"/>
    </row>
    <row r="11" spans="1:6" ht="12.75">
      <c r="A11" s="11" t="s">
        <v>39</v>
      </c>
      <c r="B11" s="19" t="s">
        <v>26</v>
      </c>
      <c r="C11" s="11"/>
      <c r="D11" s="155"/>
      <c r="E11" s="155"/>
      <c r="F11" s="142"/>
    </row>
    <row r="12" spans="1:6" ht="12.75">
      <c r="A12" s="13"/>
      <c r="B12" s="20" t="s">
        <v>27</v>
      </c>
      <c r="C12" s="14" t="s">
        <v>23</v>
      </c>
      <c r="D12" s="155"/>
      <c r="E12" s="155"/>
      <c r="F12" s="142"/>
    </row>
    <row r="13" spans="1:6" ht="12.75">
      <c r="A13" s="11" t="s">
        <v>40</v>
      </c>
      <c r="B13" s="19" t="s">
        <v>24</v>
      </c>
      <c r="C13" s="12" t="s">
        <v>96</v>
      </c>
      <c r="D13" s="155"/>
      <c r="E13" s="155"/>
      <c r="F13" s="142"/>
    </row>
    <row r="14" spans="1:6" ht="12.75">
      <c r="A14" s="13"/>
      <c r="B14" s="20" t="s">
        <v>28</v>
      </c>
      <c r="C14" s="14" t="s">
        <v>97</v>
      </c>
      <c r="D14" s="155"/>
      <c r="E14" s="155"/>
      <c r="F14" s="142"/>
    </row>
    <row r="15" spans="1:6" ht="12.75">
      <c r="A15" s="17" t="s">
        <v>41</v>
      </c>
      <c r="B15" s="21" t="s">
        <v>25</v>
      </c>
      <c r="C15" s="16" t="s">
        <v>23</v>
      </c>
      <c r="D15" s="155"/>
      <c r="E15" s="155"/>
      <c r="F15" s="142"/>
    </row>
    <row r="16" spans="1:6" ht="12.75">
      <c r="A16" s="17" t="s">
        <v>42</v>
      </c>
      <c r="B16" s="21" t="s">
        <v>29</v>
      </c>
      <c r="C16" s="16" t="s">
        <v>98</v>
      </c>
      <c r="D16" s="155"/>
      <c r="E16" s="155"/>
      <c r="F16" s="142"/>
    </row>
    <row r="17" spans="1:6" ht="12.75">
      <c r="A17" s="17" t="s">
        <v>43</v>
      </c>
      <c r="B17" s="21" t="s">
        <v>31</v>
      </c>
      <c r="C17" s="16" t="s">
        <v>30</v>
      </c>
      <c r="D17" s="155"/>
      <c r="E17" s="155"/>
      <c r="F17" s="142"/>
    </row>
    <row r="18" spans="1:6" ht="12.75">
      <c r="A18" s="17" t="s">
        <v>44</v>
      </c>
      <c r="B18" s="21" t="s">
        <v>32</v>
      </c>
      <c r="C18" s="16" t="s">
        <v>23</v>
      </c>
      <c r="D18" s="155"/>
      <c r="E18" s="155"/>
      <c r="F18" s="142"/>
    </row>
    <row r="19" spans="1:6" ht="12.75">
      <c r="A19" s="25" t="s">
        <v>45</v>
      </c>
      <c r="B19" s="11" t="s">
        <v>10</v>
      </c>
      <c r="C19" s="12"/>
      <c r="D19" s="155"/>
      <c r="E19" s="155"/>
      <c r="F19" s="142"/>
    </row>
    <row r="20" spans="1:6" ht="12.75">
      <c r="A20" s="3"/>
      <c r="B20" s="13" t="s">
        <v>11</v>
      </c>
      <c r="C20" s="14" t="s">
        <v>12</v>
      </c>
      <c r="D20" s="155"/>
      <c r="E20" s="155"/>
      <c r="F20" s="142"/>
    </row>
    <row r="21" spans="1:6" ht="12.75">
      <c r="A21" s="9"/>
      <c r="B21" s="8" t="s">
        <v>33</v>
      </c>
      <c r="C21" s="7"/>
      <c r="D21" s="155"/>
      <c r="E21" s="155"/>
      <c r="F21" s="142"/>
    </row>
    <row r="22" spans="1:6" ht="12.75">
      <c r="A22" s="17" t="s">
        <v>45</v>
      </c>
      <c r="B22" s="21" t="s">
        <v>34</v>
      </c>
      <c r="C22" s="16" t="s">
        <v>99</v>
      </c>
      <c r="D22" s="155"/>
      <c r="E22" s="155"/>
      <c r="F22" s="142"/>
    </row>
    <row r="23" spans="1:6" ht="12.75">
      <c r="A23" s="17" t="s">
        <v>46</v>
      </c>
      <c r="B23" s="21" t="s">
        <v>38</v>
      </c>
      <c r="C23" s="16" t="s">
        <v>30</v>
      </c>
      <c r="D23" s="155"/>
      <c r="E23" s="155"/>
      <c r="F23" s="142"/>
    </row>
    <row r="24" spans="1:6" ht="12.75">
      <c r="A24" s="17" t="s">
        <v>47</v>
      </c>
      <c r="B24" s="21" t="s">
        <v>32</v>
      </c>
      <c r="C24" s="16" t="s">
        <v>23</v>
      </c>
      <c r="D24" s="155"/>
      <c r="E24" s="155"/>
      <c r="F24" s="142"/>
    </row>
    <row r="25" spans="1:6" ht="12.75">
      <c r="A25" s="17" t="s">
        <v>48</v>
      </c>
      <c r="B25" s="21" t="s">
        <v>35</v>
      </c>
      <c r="C25" s="16" t="s">
        <v>36</v>
      </c>
      <c r="D25" s="155"/>
      <c r="E25" s="155"/>
      <c r="F25" s="142"/>
    </row>
    <row r="26" spans="1:6" ht="12.75">
      <c r="A26" s="11" t="s">
        <v>49</v>
      </c>
      <c r="B26" s="38" t="s">
        <v>10</v>
      </c>
      <c r="C26" s="54"/>
      <c r="D26" s="155"/>
      <c r="E26" s="155"/>
      <c r="F26" s="142"/>
    </row>
    <row r="27" spans="1:6" ht="12.75">
      <c r="A27" s="3"/>
      <c r="B27" s="41" t="s">
        <v>11</v>
      </c>
      <c r="C27" s="60" t="s">
        <v>12</v>
      </c>
      <c r="D27" s="155"/>
      <c r="E27" s="155"/>
      <c r="F27" s="142"/>
    </row>
    <row r="28" spans="1:6" ht="12.75">
      <c r="A28" s="110" t="s">
        <v>67</v>
      </c>
      <c r="B28" s="74" t="s">
        <v>175</v>
      </c>
      <c r="C28" s="75" t="s">
        <v>20</v>
      </c>
      <c r="D28" s="152"/>
      <c r="E28" s="152"/>
      <c r="F28" s="142"/>
    </row>
    <row r="29" spans="1:6" ht="12.75">
      <c r="A29" s="17"/>
      <c r="B29" s="131" t="s">
        <v>202</v>
      </c>
      <c r="C29" s="17"/>
      <c r="D29" s="106">
        <f>D30+D54</f>
        <v>126.04</v>
      </c>
      <c r="E29" s="106">
        <f>E30+E54</f>
        <v>4.78</v>
      </c>
      <c r="F29" s="106">
        <f>F30+F54</f>
        <v>5.35</v>
      </c>
    </row>
    <row r="30" spans="1:6" ht="12.75">
      <c r="A30" s="156"/>
      <c r="B30" s="175" t="s">
        <v>203</v>
      </c>
      <c r="C30" s="156"/>
      <c r="D30" s="159">
        <f>(E30*F4*6/1000)+(F30*F4*6/1000)</f>
        <v>15.3</v>
      </c>
      <c r="E30" s="159">
        <v>0.58</v>
      </c>
      <c r="F30" s="159">
        <f>E30*1.12</f>
        <v>0.65</v>
      </c>
    </row>
    <row r="31" spans="1:6" ht="12.75">
      <c r="A31" s="156"/>
      <c r="B31" s="175"/>
      <c r="C31" s="156"/>
      <c r="D31" s="159"/>
      <c r="E31" s="159"/>
      <c r="F31" s="159"/>
    </row>
    <row r="32" spans="1:6" ht="12.75">
      <c r="A32" s="17" t="s">
        <v>39</v>
      </c>
      <c r="B32" s="17" t="s">
        <v>65</v>
      </c>
      <c r="C32" s="21" t="s">
        <v>54</v>
      </c>
      <c r="D32" s="151"/>
      <c r="E32" s="151"/>
      <c r="F32" s="142"/>
    </row>
    <row r="33" spans="1:6" ht="12.75">
      <c r="A33" s="11" t="s">
        <v>40</v>
      </c>
      <c r="B33" s="11" t="s">
        <v>52</v>
      </c>
      <c r="C33" s="19" t="s">
        <v>55</v>
      </c>
      <c r="D33" s="155"/>
      <c r="E33" s="155"/>
      <c r="F33" s="142"/>
    </row>
    <row r="34" spans="1:6" ht="12.75">
      <c r="A34" s="32"/>
      <c r="B34" s="13" t="s">
        <v>50</v>
      </c>
      <c r="C34" s="20" t="s">
        <v>56</v>
      </c>
      <c r="D34" s="155"/>
      <c r="E34" s="155"/>
      <c r="F34" s="142"/>
    </row>
    <row r="35" spans="1:6" ht="12.75">
      <c r="A35" s="17" t="s">
        <v>41</v>
      </c>
      <c r="B35" s="17" t="s">
        <v>53</v>
      </c>
      <c r="C35" s="22" t="s">
        <v>59</v>
      </c>
      <c r="D35" s="155"/>
      <c r="E35" s="155"/>
      <c r="F35" s="142"/>
    </row>
    <row r="36" spans="1:6" ht="12.75">
      <c r="A36" s="17" t="s">
        <v>42</v>
      </c>
      <c r="B36" s="17" t="s">
        <v>60</v>
      </c>
      <c r="C36" s="22" t="s">
        <v>59</v>
      </c>
      <c r="D36" s="155"/>
      <c r="E36" s="155"/>
      <c r="F36" s="142"/>
    </row>
    <row r="37" spans="1:6" ht="12.75">
      <c r="A37" s="17" t="s">
        <v>43</v>
      </c>
      <c r="B37" s="17" t="s">
        <v>61</v>
      </c>
      <c r="C37" s="22" t="s">
        <v>9</v>
      </c>
      <c r="D37" s="155"/>
      <c r="E37" s="155"/>
      <c r="F37" s="142"/>
    </row>
    <row r="38" spans="1:6" ht="12.75">
      <c r="A38" s="17" t="s">
        <v>44</v>
      </c>
      <c r="B38" s="17" t="s">
        <v>58</v>
      </c>
      <c r="C38" s="11" t="s">
        <v>54</v>
      </c>
      <c r="D38" s="155"/>
      <c r="E38" s="155"/>
      <c r="F38" s="142"/>
    </row>
    <row r="39" spans="1:6" ht="12.75">
      <c r="A39" s="11" t="s">
        <v>45</v>
      </c>
      <c r="B39" s="11" t="s">
        <v>101</v>
      </c>
      <c r="C39" s="9" t="s">
        <v>55</v>
      </c>
      <c r="D39" s="155"/>
      <c r="E39" s="155"/>
      <c r="F39" s="142"/>
    </row>
    <row r="40" spans="1:6" ht="12.75">
      <c r="A40" s="9"/>
      <c r="B40" s="23" t="s">
        <v>102</v>
      </c>
      <c r="C40" s="13" t="s">
        <v>56</v>
      </c>
      <c r="D40" s="155"/>
      <c r="E40" s="155"/>
      <c r="F40" s="142"/>
    </row>
    <row r="41" spans="1:6" ht="12.75">
      <c r="A41" s="17" t="s">
        <v>46</v>
      </c>
      <c r="B41" s="57" t="s">
        <v>63</v>
      </c>
      <c r="C41" s="14" t="s">
        <v>59</v>
      </c>
      <c r="D41" s="155"/>
      <c r="E41" s="155"/>
      <c r="F41" s="142"/>
    </row>
    <row r="42" spans="1:6" ht="12.75">
      <c r="A42" s="30" t="s">
        <v>47</v>
      </c>
      <c r="B42" s="13" t="s">
        <v>64</v>
      </c>
      <c r="C42" s="14" t="s">
        <v>59</v>
      </c>
      <c r="D42" s="155"/>
      <c r="E42" s="155"/>
      <c r="F42" s="142"/>
    </row>
    <row r="43" spans="1:6" ht="12.75">
      <c r="A43" s="15" t="s">
        <v>48</v>
      </c>
      <c r="B43" s="15" t="s">
        <v>103</v>
      </c>
      <c r="C43" s="24" t="s">
        <v>104</v>
      </c>
      <c r="D43" s="155"/>
      <c r="E43" s="155"/>
      <c r="F43" s="142"/>
    </row>
    <row r="44" spans="1:6" ht="12.75">
      <c r="A44" s="13" t="s">
        <v>49</v>
      </c>
      <c r="B44" s="15" t="s">
        <v>105</v>
      </c>
      <c r="C44" s="22" t="str">
        <f>C43</f>
        <v>1 раз в 5 лет</v>
      </c>
      <c r="D44" s="155"/>
      <c r="E44" s="155"/>
      <c r="F44" s="142"/>
    </row>
    <row r="45" spans="1:6" ht="12.75">
      <c r="A45" s="11" t="s">
        <v>67</v>
      </c>
      <c r="B45" s="64" t="s">
        <v>107</v>
      </c>
      <c r="C45" s="18" t="s">
        <v>54</v>
      </c>
      <c r="D45" s="155"/>
      <c r="E45" s="155"/>
      <c r="F45" s="142"/>
    </row>
    <row r="46" spans="1:6" ht="12.75">
      <c r="A46" s="3"/>
      <c r="B46" s="41"/>
      <c r="C46" s="26" t="s">
        <v>94</v>
      </c>
      <c r="D46" s="155"/>
      <c r="E46" s="155"/>
      <c r="F46" s="142"/>
    </row>
    <row r="47" spans="1:6" ht="12.75">
      <c r="A47" s="33" t="s">
        <v>106</v>
      </c>
      <c r="B47" s="15" t="s">
        <v>138</v>
      </c>
      <c r="C47" s="16" t="s">
        <v>59</v>
      </c>
      <c r="D47" s="155"/>
      <c r="E47" s="155"/>
      <c r="F47" s="142"/>
    </row>
    <row r="48" spans="1:6" ht="12.75">
      <c r="A48" s="25" t="s">
        <v>108</v>
      </c>
      <c r="B48" s="25" t="s">
        <v>112</v>
      </c>
      <c r="C48" s="54" t="s">
        <v>54</v>
      </c>
      <c r="D48" s="155"/>
      <c r="E48" s="155"/>
      <c r="F48" s="142"/>
    </row>
    <row r="49" spans="1:6" ht="12.75">
      <c r="A49" s="6"/>
      <c r="B49" s="23" t="s">
        <v>113</v>
      </c>
      <c r="C49" s="60" t="s">
        <v>94</v>
      </c>
      <c r="D49" s="155"/>
      <c r="E49" s="155"/>
      <c r="F49" s="142"/>
    </row>
    <row r="50" spans="1:6" ht="12.75">
      <c r="A50" s="11" t="s">
        <v>109</v>
      </c>
      <c r="B50" s="66" t="s">
        <v>164</v>
      </c>
      <c r="C50" s="1"/>
      <c r="D50" s="155"/>
      <c r="E50" s="155"/>
      <c r="F50" s="142"/>
    </row>
    <row r="51" spans="1:6" ht="12.75">
      <c r="A51" s="3"/>
      <c r="B51" s="65" t="s">
        <v>165</v>
      </c>
      <c r="C51" s="14" t="s">
        <v>59</v>
      </c>
      <c r="D51" s="155"/>
      <c r="E51" s="155"/>
      <c r="F51" s="142"/>
    </row>
    <row r="52" spans="1:6" ht="12.75">
      <c r="A52" s="25" t="s">
        <v>111</v>
      </c>
      <c r="B52" s="68" t="s">
        <v>167</v>
      </c>
      <c r="C52" s="69"/>
      <c r="D52" s="155"/>
      <c r="E52" s="155"/>
      <c r="F52" s="142"/>
    </row>
    <row r="53" spans="1:6" ht="12.75">
      <c r="A53" s="33"/>
      <c r="B53" s="67" t="s">
        <v>66</v>
      </c>
      <c r="C53" s="14" t="s">
        <v>59</v>
      </c>
      <c r="D53" s="152"/>
      <c r="E53" s="152"/>
      <c r="F53" s="142"/>
    </row>
    <row r="54" spans="1:6" ht="12.75">
      <c r="A54" s="151"/>
      <c r="B54" s="149" t="s">
        <v>205</v>
      </c>
      <c r="C54" s="151"/>
      <c r="D54" s="171">
        <f>(E54*F4*6/1000)+(F54*F4*6/1000)</f>
        <v>110.74</v>
      </c>
      <c r="E54" s="171">
        <v>4.2</v>
      </c>
      <c r="F54" s="159">
        <f>E54*1.12</f>
        <v>4.7</v>
      </c>
    </row>
    <row r="55" spans="1:6" ht="12.75">
      <c r="A55" s="152"/>
      <c r="B55" s="150"/>
      <c r="C55" s="152"/>
      <c r="D55" s="161"/>
      <c r="E55" s="161"/>
      <c r="F55" s="159"/>
    </row>
    <row r="56" spans="1:6" ht="12.75">
      <c r="A56" s="17"/>
      <c r="B56" s="47" t="s">
        <v>169</v>
      </c>
      <c r="C56" s="17"/>
      <c r="D56" s="168"/>
      <c r="E56" s="168"/>
      <c r="F56" s="142"/>
    </row>
    <row r="57" spans="1:6" ht="12.75">
      <c r="A57" s="30" t="s">
        <v>39</v>
      </c>
      <c r="B57" s="11" t="s">
        <v>68</v>
      </c>
      <c r="C57" s="19" t="s">
        <v>54</v>
      </c>
      <c r="D57" s="169"/>
      <c r="E57" s="169"/>
      <c r="F57" s="142"/>
    </row>
    <row r="58" spans="1:6" ht="12.75">
      <c r="A58" s="31"/>
      <c r="B58" s="9" t="s">
        <v>170</v>
      </c>
      <c r="C58" s="10" t="s">
        <v>55</v>
      </c>
      <c r="D58" s="169"/>
      <c r="E58" s="169"/>
      <c r="F58" s="142"/>
    </row>
    <row r="59" spans="1:6" ht="12.75">
      <c r="A59" s="31"/>
      <c r="B59" s="9" t="s">
        <v>69</v>
      </c>
      <c r="C59" s="10" t="s">
        <v>56</v>
      </c>
      <c r="D59" s="169"/>
      <c r="E59" s="169"/>
      <c r="F59" s="142"/>
    </row>
    <row r="60" spans="1:6" ht="12.75">
      <c r="A60" s="32"/>
      <c r="B60" s="13" t="s">
        <v>70</v>
      </c>
      <c r="C60" s="20"/>
      <c r="D60" s="169"/>
      <c r="E60" s="169"/>
      <c r="F60" s="142"/>
    </row>
    <row r="61" spans="1:6" ht="12.75">
      <c r="A61" s="6" t="s">
        <v>40</v>
      </c>
      <c r="B61" s="63" t="s">
        <v>172</v>
      </c>
      <c r="C61" s="70" t="s">
        <v>158</v>
      </c>
      <c r="D61" s="169"/>
      <c r="E61" s="169"/>
      <c r="F61" s="142"/>
    </row>
    <row r="62" spans="1:6" ht="12.75">
      <c r="A62" s="6"/>
      <c r="B62" s="23"/>
      <c r="C62" s="70" t="s">
        <v>159</v>
      </c>
      <c r="D62" s="169"/>
      <c r="E62" s="169"/>
      <c r="F62" s="142"/>
    </row>
    <row r="63" spans="1:6" ht="12.75">
      <c r="A63" s="30" t="s">
        <v>41</v>
      </c>
      <c r="B63" s="25" t="s">
        <v>174</v>
      </c>
      <c r="C63" s="18" t="s">
        <v>59</v>
      </c>
      <c r="D63" s="169"/>
      <c r="E63" s="169"/>
      <c r="F63" s="142"/>
    </row>
    <row r="64" spans="1:6" ht="12.75">
      <c r="A64" s="32"/>
      <c r="B64" s="33" t="s">
        <v>173</v>
      </c>
      <c r="C64" s="20"/>
      <c r="D64" s="169"/>
      <c r="E64" s="169"/>
      <c r="F64" s="142"/>
    </row>
    <row r="65" spans="1:6" ht="12.75">
      <c r="A65" s="11" t="s">
        <v>42</v>
      </c>
      <c r="B65" s="34" t="s">
        <v>114</v>
      </c>
      <c r="C65" s="12" t="s">
        <v>122</v>
      </c>
      <c r="D65" s="169"/>
      <c r="E65" s="169"/>
      <c r="F65" s="142"/>
    </row>
    <row r="66" spans="1:6" ht="12.75">
      <c r="A66" s="3"/>
      <c r="B66" s="20"/>
      <c r="C66" s="13" t="s">
        <v>123</v>
      </c>
      <c r="D66" s="169"/>
      <c r="E66" s="169"/>
      <c r="F66" s="142"/>
    </row>
    <row r="67" spans="1:6" ht="12.75">
      <c r="A67" s="17" t="s">
        <v>43</v>
      </c>
      <c r="B67" s="72" t="s">
        <v>115</v>
      </c>
      <c r="C67" s="16" t="s">
        <v>9</v>
      </c>
      <c r="D67" s="169"/>
      <c r="E67" s="169"/>
      <c r="F67" s="142"/>
    </row>
    <row r="68" spans="1:6" ht="12.75">
      <c r="A68" s="25" t="s">
        <v>44</v>
      </c>
      <c r="B68" s="64" t="s">
        <v>128</v>
      </c>
      <c r="C68" s="11" t="s">
        <v>54</v>
      </c>
      <c r="D68" s="169"/>
      <c r="E68" s="169"/>
      <c r="F68" s="142"/>
    </row>
    <row r="69" spans="1:6" ht="12.75">
      <c r="A69" s="3"/>
      <c r="B69" s="73" t="s">
        <v>129</v>
      </c>
      <c r="C69" s="7" t="s">
        <v>118</v>
      </c>
      <c r="D69" s="169"/>
      <c r="E69" s="169"/>
      <c r="F69" s="142"/>
    </row>
    <row r="70" spans="1:6" ht="12.75">
      <c r="A70" s="11" t="s">
        <v>45</v>
      </c>
      <c r="B70" s="25" t="s">
        <v>126</v>
      </c>
      <c r="C70" s="19"/>
      <c r="D70" s="169"/>
      <c r="E70" s="169"/>
      <c r="F70" s="142"/>
    </row>
    <row r="71" spans="1:6" ht="12.75">
      <c r="A71" s="13"/>
      <c r="B71" s="33" t="s">
        <v>127</v>
      </c>
      <c r="C71" s="37" t="s">
        <v>9</v>
      </c>
      <c r="D71" s="169"/>
      <c r="E71" s="169"/>
      <c r="F71" s="142"/>
    </row>
    <row r="72" spans="1:6" ht="12.75">
      <c r="A72" s="42"/>
      <c r="B72" s="48" t="s">
        <v>149</v>
      </c>
      <c r="C72" s="42"/>
      <c r="D72" s="169"/>
      <c r="E72" s="169"/>
      <c r="F72" s="142"/>
    </row>
    <row r="73" spans="1:6" ht="12.75">
      <c r="A73" s="25" t="s">
        <v>46</v>
      </c>
      <c r="B73" s="19" t="s">
        <v>74</v>
      </c>
      <c r="C73" s="11" t="s">
        <v>54</v>
      </c>
      <c r="D73" s="169"/>
      <c r="E73" s="169"/>
      <c r="F73" s="142"/>
    </row>
    <row r="74" spans="1:6" ht="12.75">
      <c r="A74" s="9"/>
      <c r="B74" s="10" t="s">
        <v>75</v>
      </c>
      <c r="C74" s="9" t="s">
        <v>55</v>
      </c>
      <c r="D74" s="169"/>
      <c r="E74" s="169"/>
      <c r="F74" s="142"/>
    </row>
    <row r="75" spans="1:6" ht="12.75">
      <c r="A75" s="9"/>
      <c r="B75" s="10" t="s">
        <v>76</v>
      </c>
      <c r="C75" s="9" t="s">
        <v>56</v>
      </c>
      <c r="D75" s="169"/>
      <c r="E75" s="169"/>
      <c r="F75" s="142"/>
    </row>
    <row r="76" spans="1:6" ht="12.75">
      <c r="A76" s="111"/>
      <c r="B76" s="10" t="s">
        <v>77</v>
      </c>
      <c r="C76" s="9"/>
      <c r="D76" s="169"/>
      <c r="E76" s="169"/>
      <c r="F76" s="142"/>
    </row>
    <row r="77" spans="1:6" ht="12.75">
      <c r="A77" s="111"/>
      <c r="B77" s="10" t="s">
        <v>78</v>
      </c>
      <c r="C77" s="9"/>
      <c r="D77" s="169"/>
      <c r="E77" s="169"/>
      <c r="F77" s="142"/>
    </row>
    <row r="78" spans="1:6" ht="12.75">
      <c r="A78" s="9"/>
      <c r="B78" s="10" t="s">
        <v>79</v>
      </c>
      <c r="C78" s="9"/>
      <c r="D78" s="169"/>
      <c r="E78" s="169"/>
      <c r="F78" s="142"/>
    </row>
    <row r="79" spans="1:6" ht="12.75">
      <c r="A79" s="13"/>
      <c r="B79" s="20" t="s">
        <v>80</v>
      </c>
      <c r="C79" s="13"/>
      <c r="D79" s="169"/>
      <c r="E79" s="169"/>
      <c r="F79" s="142"/>
    </row>
    <row r="80" spans="1:6" ht="12.75">
      <c r="A80" s="11" t="s">
        <v>47</v>
      </c>
      <c r="B80" s="11" t="s">
        <v>81</v>
      </c>
      <c r="C80" s="18" t="s">
        <v>59</v>
      </c>
      <c r="D80" s="169"/>
      <c r="E80" s="169"/>
      <c r="F80" s="142"/>
    </row>
    <row r="81" spans="1:6" ht="12.75">
      <c r="A81" s="9"/>
      <c r="B81" s="9" t="s">
        <v>82</v>
      </c>
      <c r="C81" s="10"/>
      <c r="D81" s="169"/>
      <c r="E81" s="169"/>
      <c r="F81" s="142"/>
    </row>
    <row r="82" spans="1:6" ht="12.75">
      <c r="A82" s="9"/>
      <c r="B82" s="9" t="s">
        <v>83</v>
      </c>
      <c r="C82" s="10"/>
      <c r="D82" s="169"/>
      <c r="E82" s="169"/>
      <c r="F82" s="142"/>
    </row>
    <row r="83" spans="1:6" ht="12.75">
      <c r="A83" s="9"/>
      <c r="B83" s="9" t="s">
        <v>150</v>
      </c>
      <c r="C83" s="10"/>
      <c r="D83" s="169"/>
      <c r="E83" s="169"/>
      <c r="F83" s="142"/>
    </row>
    <row r="84" spans="1:6" ht="12.75">
      <c r="A84" s="9"/>
      <c r="B84" s="9" t="s">
        <v>84</v>
      </c>
      <c r="C84" s="10"/>
      <c r="D84" s="169"/>
      <c r="E84" s="169"/>
      <c r="F84" s="142"/>
    </row>
    <row r="85" spans="1:6" ht="12.75">
      <c r="A85" s="13"/>
      <c r="B85" s="13" t="s">
        <v>85</v>
      </c>
      <c r="C85" s="20"/>
      <c r="D85" s="169"/>
      <c r="E85" s="169"/>
      <c r="F85" s="142"/>
    </row>
    <row r="86" spans="1:6" ht="12.75">
      <c r="A86" s="44" t="s">
        <v>48</v>
      </c>
      <c r="B86" s="38" t="s">
        <v>81</v>
      </c>
      <c r="C86" s="12" t="s">
        <v>59</v>
      </c>
      <c r="D86" s="169"/>
      <c r="E86" s="169"/>
      <c r="F86" s="142"/>
    </row>
    <row r="87" spans="1:6" ht="12.75">
      <c r="A87" s="9"/>
      <c r="B87" s="39" t="s">
        <v>151</v>
      </c>
      <c r="C87" s="9"/>
      <c r="D87" s="169"/>
      <c r="E87" s="169"/>
      <c r="F87" s="142"/>
    </row>
    <row r="88" spans="1:6" ht="12.75">
      <c r="A88" s="9"/>
      <c r="B88" s="39" t="s">
        <v>152</v>
      </c>
      <c r="C88" s="9"/>
      <c r="D88" s="169"/>
      <c r="E88" s="169"/>
      <c r="F88" s="142"/>
    </row>
    <row r="89" spans="1:6" ht="12.75">
      <c r="A89" s="13"/>
      <c r="B89" s="41" t="s">
        <v>86</v>
      </c>
      <c r="C89" s="13"/>
      <c r="D89" s="169"/>
      <c r="E89" s="169"/>
      <c r="F89" s="142"/>
    </row>
    <row r="90" spans="1:6" ht="12.75">
      <c r="A90" s="11" t="s">
        <v>49</v>
      </c>
      <c r="B90" s="40" t="s">
        <v>134</v>
      </c>
      <c r="C90" s="9" t="s">
        <v>54</v>
      </c>
      <c r="D90" s="169"/>
      <c r="E90" s="169"/>
      <c r="F90" s="142"/>
    </row>
    <row r="91" spans="1:6" ht="12.75">
      <c r="A91" s="111"/>
      <c r="B91" s="40" t="s">
        <v>135</v>
      </c>
      <c r="C91" s="9" t="s">
        <v>55</v>
      </c>
      <c r="D91" s="169"/>
      <c r="E91" s="169"/>
      <c r="F91" s="142"/>
    </row>
    <row r="92" spans="1:6" ht="12.75">
      <c r="A92" s="9"/>
      <c r="B92" s="40" t="s">
        <v>136</v>
      </c>
      <c r="C92" s="9" t="s">
        <v>56</v>
      </c>
      <c r="D92" s="169"/>
      <c r="E92" s="169"/>
      <c r="F92" s="142"/>
    </row>
    <row r="93" spans="1:6" ht="12.75">
      <c r="A93" s="13"/>
      <c r="B93" s="49" t="s">
        <v>153</v>
      </c>
      <c r="C93" s="13"/>
      <c r="D93" s="169"/>
      <c r="E93" s="169"/>
      <c r="F93" s="142"/>
    </row>
    <row r="94" spans="1:6" ht="12.75">
      <c r="A94" s="91" t="s">
        <v>67</v>
      </c>
      <c r="B94" s="87" t="s">
        <v>185</v>
      </c>
      <c r="C94" s="19" t="s">
        <v>88</v>
      </c>
      <c r="D94" s="169"/>
      <c r="E94" s="169"/>
      <c r="F94" s="142"/>
    </row>
    <row r="95" spans="1:6" ht="12.75">
      <c r="A95" s="9"/>
      <c r="B95" s="88" t="s">
        <v>87</v>
      </c>
      <c r="C95" s="10" t="s">
        <v>89</v>
      </c>
      <c r="D95" s="169"/>
      <c r="E95" s="169"/>
      <c r="F95" s="142"/>
    </row>
    <row r="96" spans="1:6" ht="12.75">
      <c r="A96" s="9"/>
      <c r="B96" s="88"/>
      <c r="C96" s="10" t="s">
        <v>90</v>
      </c>
      <c r="D96" s="169"/>
      <c r="E96" s="169"/>
      <c r="F96" s="142"/>
    </row>
    <row r="97" spans="1:6" ht="12.75">
      <c r="A97" s="9"/>
      <c r="B97" s="88"/>
      <c r="C97" s="10" t="s">
        <v>91</v>
      </c>
      <c r="D97" s="169"/>
      <c r="E97" s="169"/>
      <c r="F97" s="142"/>
    </row>
    <row r="98" spans="1:6" ht="12.75">
      <c r="A98" s="9"/>
      <c r="B98" s="88"/>
      <c r="C98" s="10" t="s">
        <v>92</v>
      </c>
      <c r="D98" s="169"/>
      <c r="E98" s="169"/>
      <c r="F98" s="142"/>
    </row>
    <row r="99" spans="1:6" ht="12.75">
      <c r="A99" s="13"/>
      <c r="B99" s="89"/>
      <c r="C99" s="20" t="s">
        <v>93</v>
      </c>
      <c r="D99" s="170"/>
      <c r="E99" s="170"/>
      <c r="F99" s="142"/>
    </row>
    <row r="100" spans="1:6" ht="18" customHeight="1">
      <c r="A100" s="99"/>
      <c r="B100" s="97" t="s">
        <v>189</v>
      </c>
      <c r="C100" s="16" t="s">
        <v>182</v>
      </c>
      <c r="D100" s="106">
        <f>(E100*F4*6/1000)+(F100*F4*6/1000)</f>
        <v>73.91</v>
      </c>
      <c r="E100" s="106">
        <v>2.8</v>
      </c>
      <c r="F100" s="106">
        <f>E100*1.12</f>
        <v>3.14</v>
      </c>
    </row>
    <row r="101" spans="1:6" ht="25.5">
      <c r="A101" s="17"/>
      <c r="B101" s="120" t="s">
        <v>198</v>
      </c>
      <c r="C101" s="17"/>
      <c r="D101" s="56">
        <f>(E101*F4*6/1000)+(F101*F4*6/1000)</f>
        <v>46.91</v>
      </c>
      <c r="E101" s="56">
        <v>1.78</v>
      </c>
      <c r="F101" s="106">
        <f>E101*1.12</f>
        <v>1.99</v>
      </c>
    </row>
    <row r="102" spans="1:6" ht="30">
      <c r="A102" s="17"/>
      <c r="B102" s="117" t="s">
        <v>191</v>
      </c>
      <c r="C102" s="118"/>
      <c r="D102" s="119">
        <f>D101+D100+D54+D30+D9</f>
        <v>361.33</v>
      </c>
      <c r="E102" s="119">
        <f>E101+E100+E54+E30+E9</f>
        <v>13.7</v>
      </c>
      <c r="F102" s="119">
        <f>F101+F100+F54+F30+F9</f>
        <v>15.34</v>
      </c>
    </row>
    <row r="103" spans="1:5" ht="12.75">
      <c r="A103" s="10"/>
      <c r="B103" s="80"/>
      <c r="C103" s="10"/>
      <c r="D103" s="94"/>
      <c r="E103" s="94"/>
    </row>
    <row r="104" spans="1:5" ht="12.75">
      <c r="A104" s="10"/>
      <c r="B104" s="80"/>
      <c r="C104" s="10"/>
      <c r="D104" s="94"/>
      <c r="E104" s="94"/>
    </row>
    <row r="105" spans="1:5" ht="12.75">
      <c r="A105" s="10"/>
      <c r="B105" s="114"/>
      <c r="C105" s="80"/>
      <c r="D105" s="94"/>
      <c r="E105" s="94"/>
    </row>
    <row r="106" spans="1:5" ht="12.75">
      <c r="A106" s="10"/>
      <c r="B106" s="80"/>
      <c r="C106" s="80"/>
      <c r="D106" s="77"/>
      <c r="E106" s="77"/>
    </row>
    <row r="107" spans="1:5" ht="12.75">
      <c r="A107" s="10"/>
      <c r="B107" s="80"/>
      <c r="C107" s="80"/>
      <c r="D107" s="113"/>
      <c r="E107" s="94"/>
    </row>
    <row r="108" spans="1:5" ht="12.75">
      <c r="A108" s="1"/>
      <c r="B108" s="1"/>
      <c r="C108" s="1"/>
      <c r="D108" s="121"/>
      <c r="E108" s="1"/>
    </row>
    <row r="109" spans="1:5" ht="12.75">
      <c r="A109" s="1"/>
      <c r="B109" s="95"/>
      <c r="C109" s="1"/>
      <c r="D109" s="1"/>
      <c r="E109" s="1"/>
    </row>
    <row r="110" spans="1:5" ht="12.75">
      <c r="A110" s="10"/>
      <c r="B110" s="95"/>
      <c r="C110" s="1"/>
      <c r="D110" s="1"/>
      <c r="E110" s="1"/>
    </row>
    <row r="111" spans="1:5" ht="12.75">
      <c r="A111" s="10"/>
      <c r="B111" s="95"/>
      <c r="C111" s="1"/>
      <c r="D111" s="1"/>
      <c r="E111" s="1"/>
    </row>
    <row r="112" spans="1:2" ht="12.75">
      <c r="A112" s="1"/>
      <c r="B112" s="95"/>
    </row>
    <row r="113" spans="1:2" ht="12.75">
      <c r="A113" s="1"/>
      <c r="B113" s="95"/>
    </row>
    <row r="114" spans="1:5" ht="12.75">
      <c r="A114" s="10"/>
      <c r="B114" s="10"/>
      <c r="C114" s="10"/>
      <c r="D114" s="77"/>
      <c r="E114" s="77"/>
    </row>
    <row r="115" spans="1:5" ht="12.75">
      <c r="A115" s="10"/>
      <c r="B115" s="10"/>
      <c r="C115" s="10"/>
      <c r="D115" s="77"/>
      <c r="E115" s="77"/>
    </row>
    <row r="116" spans="1:5" ht="12.75">
      <c r="A116" s="10"/>
      <c r="B116" s="10"/>
      <c r="C116" s="10"/>
      <c r="D116" s="77"/>
      <c r="E116" s="77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8"/>
      <c r="B120" s="8"/>
      <c r="C120" s="8"/>
      <c r="D120" s="8"/>
      <c r="E120" s="8"/>
    </row>
    <row r="121" spans="1:5" ht="12.75">
      <c r="A121" s="1"/>
      <c r="B121" s="80"/>
      <c r="C121" s="10"/>
      <c r="D121" s="93"/>
      <c r="E121" s="77"/>
    </row>
    <row r="122" spans="1:5" ht="12.75">
      <c r="A122" s="10"/>
      <c r="B122" s="80"/>
      <c r="C122" s="10"/>
      <c r="D122" s="77"/>
      <c r="E122" s="77"/>
    </row>
    <row r="123" spans="1:5" ht="12.75">
      <c r="A123" s="10"/>
      <c r="B123" s="80"/>
      <c r="C123" s="8"/>
      <c r="D123" s="93"/>
      <c r="E123" s="94"/>
    </row>
    <row r="124" spans="1:5" ht="12.75">
      <c r="A124" s="10"/>
      <c r="B124" s="80"/>
      <c r="C124" s="10"/>
      <c r="D124" s="93"/>
      <c r="E124" s="94"/>
    </row>
    <row r="125" spans="1:5" ht="12.75">
      <c r="A125" s="10"/>
      <c r="B125" s="80"/>
      <c r="C125" s="10"/>
      <c r="D125" s="93"/>
      <c r="E125" s="94"/>
    </row>
    <row r="126" spans="1:5" ht="12.75">
      <c r="A126" s="10"/>
      <c r="B126" s="80"/>
      <c r="C126" s="10"/>
      <c r="D126" s="93"/>
      <c r="E126" s="94"/>
    </row>
    <row r="127" spans="1:5" ht="12.75">
      <c r="A127" s="10"/>
      <c r="B127" s="80"/>
      <c r="C127" s="10"/>
      <c r="D127" s="93"/>
      <c r="E127" s="94"/>
    </row>
    <row r="128" spans="1:5" ht="12.75">
      <c r="A128" s="10"/>
      <c r="B128" s="80"/>
      <c r="C128" s="10"/>
      <c r="D128" s="93"/>
      <c r="E128" s="94"/>
    </row>
    <row r="129" spans="1:5" ht="12.75">
      <c r="A129" s="10"/>
      <c r="B129" s="80"/>
      <c r="C129" s="10"/>
      <c r="D129" s="93"/>
      <c r="E129" s="94"/>
    </row>
    <row r="130" spans="1:5" ht="12.75">
      <c r="A130" s="10"/>
      <c r="B130" s="80"/>
      <c r="C130" s="10"/>
      <c r="D130" s="93"/>
      <c r="E130" s="94"/>
    </row>
    <row r="131" spans="1:5" ht="12.75">
      <c r="A131" s="10"/>
      <c r="B131" s="80"/>
      <c r="C131" s="10"/>
      <c r="D131" s="93"/>
      <c r="E131" s="94"/>
    </row>
    <row r="132" spans="1:5" ht="12.75">
      <c r="A132" s="10"/>
      <c r="B132" s="80"/>
      <c r="C132" s="80"/>
      <c r="D132" s="77"/>
      <c r="E132" s="77"/>
    </row>
    <row r="133" spans="1:5" ht="12.75">
      <c r="A133" s="10"/>
      <c r="B133" s="80"/>
      <c r="C133" s="80"/>
      <c r="D133" s="93"/>
      <c r="E133" s="94"/>
    </row>
    <row r="134" spans="1:5" ht="12.75">
      <c r="A134" s="10"/>
      <c r="B134" s="80"/>
      <c r="C134" s="80"/>
      <c r="D134" s="93"/>
      <c r="E134" s="94"/>
    </row>
    <row r="135" spans="1:5" ht="12.75">
      <c r="A135" s="1"/>
      <c r="B135" s="80"/>
      <c r="C135" s="1"/>
      <c r="D135" s="77"/>
      <c r="E135" s="77"/>
    </row>
    <row r="136" spans="1:5" ht="12.75">
      <c r="A136" s="1"/>
      <c r="B136" s="95"/>
      <c r="C136" s="1"/>
      <c r="D136" s="1"/>
      <c r="E136" s="1"/>
    </row>
    <row r="137" spans="1:5" ht="12.75">
      <c r="A137" s="10"/>
      <c r="B137" s="80"/>
      <c r="C137" s="80"/>
      <c r="D137" s="1"/>
      <c r="E137" s="1"/>
    </row>
    <row r="138" spans="1:5" ht="12.75">
      <c r="A138" s="10"/>
      <c r="B138" s="80"/>
      <c r="C138" s="80"/>
      <c r="D138" s="93"/>
      <c r="E138" s="94"/>
    </row>
    <row r="139" spans="1:5" ht="12.75">
      <c r="A139" s="1"/>
      <c r="B139" s="1"/>
      <c r="C139" s="1"/>
      <c r="D139" s="1"/>
      <c r="E139" s="1"/>
    </row>
    <row r="140" spans="1:5" ht="12.75">
      <c r="A140" s="10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ht="12.75">
      <c r="A143" s="1"/>
    </row>
    <row r="144" ht="12.75">
      <c r="A144" s="1"/>
    </row>
  </sheetData>
  <mergeCells count="29">
    <mergeCell ref="F30:F31"/>
    <mergeCell ref="B30:B31"/>
    <mergeCell ref="C30:C31"/>
    <mergeCell ref="D30:D31"/>
    <mergeCell ref="E30:E31"/>
    <mergeCell ref="D56:D99"/>
    <mergeCell ref="E56:E99"/>
    <mergeCell ref="F10:F28"/>
    <mergeCell ref="F32:F53"/>
    <mergeCell ref="F54:F55"/>
    <mergeCell ref="F56:F99"/>
    <mergeCell ref="D32:D53"/>
    <mergeCell ref="E32:E53"/>
    <mergeCell ref="D54:D55"/>
    <mergeCell ref="E54:E55"/>
    <mergeCell ref="D10:D28"/>
    <mergeCell ref="E10:E28"/>
    <mergeCell ref="B1:E1"/>
    <mergeCell ref="B2:E2"/>
    <mergeCell ref="E5:F5"/>
    <mergeCell ref="A4:E4"/>
    <mergeCell ref="A5:A6"/>
    <mergeCell ref="B5:B6"/>
    <mergeCell ref="C5:C6"/>
    <mergeCell ref="D5:D6"/>
    <mergeCell ref="A30:A31"/>
    <mergeCell ref="B54:B55"/>
    <mergeCell ref="A54:A55"/>
    <mergeCell ref="C54:C55"/>
  </mergeCells>
  <printOptions/>
  <pageMargins left="0" right="0" top="0" bottom="0" header="0.5118110236220472" footer="0.5118110236220472"/>
  <pageSetup horizontalDpi="600" verticalDpi="600" orientation="portrait" paperSize="9" scale="90" r:id="rId1"/>
  <rowBreaks count="1" manualBreakCount="1">
    <brk id="5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2"/>
  <sheetViews>
    <sheetView view="pageBreakPreview" zoomScale="82" zoomScaleSheetLayoutView="82" workbookViewId="0" topLeftCell="A1">
      <selection activeCell="D96" sqref="D96"/>
    </sheetView>
  </sheetViews>
  <sheetFormatPr defaultColWidth="9.00390625" defaultRowHeight="12.75"/>
  <cols>
    <col min="1" max="1" width="6.125" style="0" customWidth="1"/>
    <col min="2" max="2" width="52.875" style="0" customWidth="1"/>
    <col min="3" max="3" width="17.125" style="0" customWidth="1"/>
    <col min="4" max="4" width="11.25390625" style="0" customWidth="1"/>
    <col min="5" max="5" width="11.75390625" style="0" customWidth="1"/>
    <col min="6" max="6" width="11.25390625" style="0" customWidth="1"/>
  </cols>
  <sheetData>
    <row r="1" spans="1:5" ht="15">
      <c r="A1" s="2"/>
      <c r="B1" s="165" t="s">
        <v>0</v>
      </c>
      <c r="C1" s="165"/>
      <c r="D1" s="165"/>
      <c r="E1" s="165"/>
    </row>
    <row r="2" spans="1:5" ht="40.5" customHeight="1">
      <c r="A2" s="2"/>
      <c r="B2" s="166" t="s">
        <v>192</v>
      </c>
      <c r="C2" s="166"/>
      <c r="D2" s="166"/>
      <c r="E2" s="166"/>
    </row>
    <row r="3" spans="1:6" ht="15.75">
      <c r="A3" s="81"/>
      <c r="B3" s="82" t="s">
        <v>177</v>
      </c>
      <c r="C3" s="143" t="s">
        <v>178</v>
      </c>
      <c r="D3" s="143"/>
      <c r="E3" s="143"/>
      <c r="F3" s="143"/>
    </row>
    <row r="4" spans="1:6" ht="15.75" thickBot="1">
      <c r="A4" s="86" t="s">
        <v>21</v>
      </c>
      <c r="B4" s="4"/>
      <c r="C4" s="5"/>
      <c r="D4" s="5"/>
      <c r="E4" s="129"/>
      <c r="F4" s="128">
        <v>514.3</v>
      </c>
    </row>
    <row r="5" spans="1:5" ht="13.5" thickBot="1">
      <c r="A5" s="6"/>
      <c r="B5" s="1"/>
      <c r="C5" s="1"/>
      <c r="D5" s="1"/>
      <c r="E5" s="79"/>
    </row>
    <row r="6" spans="1:6" ht="54" customHeight="1">
      <c r="A6" s="157" t="s">
        <v>196</v>
      </c>
      <c r="B6" s="157"/>
      <c r="C6" s="157" t="s">
        <v>1</v>
      </c>
      <c r="D6" s="167" t="s">
        <v>195</v>
      </c>
      <c r="E6" s="167" t="s">
        <v>197</v>
      </c>
      <c r="F6" s="167"/>
    </row>
    <row r="7" spans="1:6" ht="36.75" customHeight="1">
      <c r="A7" s="152"/>
      <c r="B7" s="152"/>
      <c r="C7" s="152"/>
      <c r="D7" s="167"/>
      <c r="E7" s="125" t="s">
        <v>193</v>
      </c>
      <c r="F7" s="126" t="s">
        <v>194</v>
      </c>
    </row>
    <row r="8" spans="1:6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43">
        <v>6</v>
      </c>
    </row>
    <row r="9" spans="1:6" ht="12.75">
      <c r="A9" s="17"/>
      <c r="B9" s="131" t="s">
        <v>209</v>
      </c>
      <c r="C9" s="17"/>
      <c r="D9" s="106">
        <f>D10+D34</f>
        <v>52.33</v>
      </c>
      <c r="E9" s="106">
        <f>E10+E34</f>
        <v>8</v>
      </c>
      <c r="F9" s="106">
        <f>F10+F34</f>
        <v>8.96</v>
      </c>
    </row>
    <row r="10" spans="1:6" ht="12.75">
      <c r="A10" s="156"/>
      <c r="B10" s="175" t="s">
        <v>210</v>
      </c>
      <c r="C10" s="156"/>
      <c r="D10" s="144">
        <f>(E10*F4*6/1000)+(F10*F4*6/1000)</f>
        <v>22.77</v>
      </c>
      <c r="E10" s="144">
        <v>3.48</v>
      </c>
      <c r="F10" s="162">
        <f>E10*1.12</f>
        <v>3.9</v>
      </c>
    </row>
    <row r="11" spans="1:6" ht="12.75">
      <c r="A11" s="156"/>
      <c r="B11" s="175"/>
      <c r="C11" s="156"/>
      <c r="D11" s="144"/>
      <c r="E11" s="144"/>
      <c r="F11" s="162"/>
    </row>
    <row r="12" spans="1:6" ht="12.75">
      <c r="A12" s="17" t="s">
        <v>39</v>
      </c>
      <c r="B12" s="17" t="s">
        <v>65</v>
      </c>
      <c r="C12" s="21" t="s">
        <v>54</v>
      </c>
      <c r="D12" s="151"/>
      <c r="E12" s="156"/>
      <c r="F12" s="164"/>
    </row>
    <row r="13" spans="1:6" ht="12.75">
      <c r="A13" s="11" t="s">
        <v>40</v>
      </c>
      <c r="B13" s="11" t="s">
        <v>52</v>
      </c>
      <c r="C13" s="19" t="s">
        <v>55</v>
      </c>
      <c r="D13" s="155"/>
      <c r="E13" s="156"/>
      <c r="F13" s="164"/>
    </row>
    <row r="14" spans="1:6" ht="12.75">
      <c r="A14" s="32"/>
      <c r="B14" s="13" t="s">
        <v>50</v>
      </c>
      <c r="C14" s="20" t="s">
        <v>56</v>
      </c>
      <c r="D14" s="155"/>
      <c r="E14" s="156"/>
      <c r="F14" s="164"/>
    </row>
    <row r="15" spans="1:6" ht="12.75">
      <c r="A15" s="17" t="s">
        <v>41</v>
      </c>
      <c r="B15" s="17" t="s">
        <v>53</v>
      </c>
      <c r="C15" s="22" t="s">
        <v>59</v>
      </c>
      <c r="D15" s="155"/>
      <c r="E15" s="156"/>
      <c r="F15" s="164"/>
    </row>
    <row r="16" spans="1:6" ht="12.75">
      <c r="A16" s="17" t="s">
        <v>42</v>
      </c>
      <c r="B16" s="17" t="s">
        <v>60</v>
      </c>
      <c r="C16" s="22" t="s">
        <v>59</v>
      </c>
      <c r="D16" s="155"/>
      <c r="E16" s="156"/>
      <c r="F16" s="164"/>
    </row>
    <row r="17" spans="1:6" ht="12.75">
      <c r="A17" s="17" t="s">
        <v>43</v>
      </c>
      <c r="B17" s="17" t="s">
        <v>61</v>
      </c>
      <c r="C17" s="22" t="s">
        <v>9</v>
      </c>
      <c r="D17" s="155"/>
      <c r="E17" s="156"/>
      <c r="F17" s="164"/>
    </row>
    <row r="18" spans="1:6" ht="12.75">
      <c r="A18" s="17" t="s">
        <v>44</v>
      </c>
      <c r="B18" s="17" t="s">
        <v>58</v>
      </c>
      <c r="C18" s="10" t="s">
        <v>54</v>
      </c>
      <c r="D18" s="155"/>
      <c r="E18" s="156"/>
      <c r="F18" s="164"/>
    </row>
    <row r="19" spans="1:6" ht="12.75">
      <c r="A19" s="11" t="s">
        <v>45</v>
      </c>
      <c r="B19" s="11" t="s">
        <v>101</v>
      </c>
      <c r="C19" s="10" t="s">
        <v>55</v>
      </c>
      <c r="D19" s="155"/>
      <c r="E19" s="156"/>
      <c r="F19" s="164"/>
    </row>
    <row r="20" spans="1:6" ht="12.75">
      <c r="A20" s="9"/>
      <c r="B20" s="23" t="s">
        <v>102</v>
      </c>
      <c r="C20" s="10" t="s">
        <v>56</v>
      </c>
      <c r="D20" s="155"/>
      <c r="E20" s="156"/>
      <c r="F20" s="164"/>
    </row>
    <row r="21" spans="1:6" ht="12.75">
      <c r="A21" s="17" t="s">
        <v>46</v>
      </c>
      <c r="B21" s="57" t="s">
        <v>63</v>
      </c>
      <c r="C21" s="22" t="s">
        <v>59</v>
      </c>
      <c r="D21" s="155"/>
      <c r="E21" s="156"/>
      <c r="F21" s="164"/>
    </row>
    <row r="22" spans="1:6" ht="12.75">
      <c r="A22" s="76" t="s">
        <v>47</v>
      </c>
      <c r="B22" s="13" t="s">
        <v>64</v>
      </c>
      <c r="C22" s="22" t="s">
        <v>59</v>
      </c>
      <c r="D22" s="155"/>
      <c r="E22" s="156"/>
      <c r="F22" s="164"/>
    </row>
    <row r="23" spans="1:6" ht="12.75">
      <c r="A23" s="13" t="s">
        <v>48</v>
      </c>
      <c r="B23" s="15" t="s">
        <v>103</v>
      </c>
      <c r="C23" s="24" t="s">
        <v>104</v>
      </c>
      <c r="D23" s="155"/>
      <c r="E23" s="156"/>
      <c r="F23" s="164"/>
    </row>
    <row r="24" spans="1:6" ht="12.75">
      <c r="A24" s="17" t="s">
        <v>49</v>
      </c>
      <c r="B24" s="15" t="s">
        <v>105</v>
      </c>
      <c r="C24" s="22" t="str">
        <f>C23</f>
        <v>1 раз в 5 лет</v>
      </c>
      <c r="D24" s="155"/>
      <c r="E24" s="156"/>
      <c r="F24" s="164"/>
    </row>
    <row r="25" spans="1:6" ht="12.75">
      <c r="A25" s="25" t="s">
        <v>67</v>
      </c>
      <c r="B25" s="64" t="s">
        <v>107</v>
      </c>
      <c r="C25" s="18" t="s">
        <v>54</v>
      </c>
      <c r="D25" s="155"/>
      <c r="E25" s="156"/>
      <c r="F25" s="164"/>
    </row>
    <row r="26" spans="1:6" ht="12.75">
      <c r="A26" s="33"/>
      <c r="B26" s="41"/>
      <c r="C26" s="26" t="s">
        <v>94</v>
      </c>
      <c r="D26" s="155"/>
      <c r="E26" s="156"/>
      <c r="F26" s="164"/>
    </row>
    <row r="27" spans="1:6" ht="12.75">
      <c r="A27" s="17" t="s">
        <v>106</v>
      </c>
      <c r="B27" s="15" t="s">
        <v>138</v>
      </c>
      <c r="C27" s="16" t="s">
        <v>59</v>
      </c>
      <c r="D27" s="155"/>
      <c r="E27" s="156"/>
      <c r="F27" s="164"/>
    </row>
    <row r="28" spans="1:6" ht="12.75">
      <c r="A28" s="25" t="s">
        <v>108</v>
      </c>
      <c r="B28" s="25" t="s">
        <v>112</v>
      </c>
      <c r="C28" s="18" t="s">
        <v>54</v>
      </c>
      <c r="D28" s="155"/>
      <c r="E28" s="156"/>
      <c r="F28" s="164"/>
    </row>
    <row r="29" spans="1:6" ht="12.75">
      <c r="A29" s="9"/>
      <c r="B29" s="23" t="s">
        <v>113</v>
      </c>
      <c r="C29" s="8" t="s">
        <v>94</v>
      </c>
      <c r="D29" s="155"/>
      <c r="E29" s="156"/>
      <c r="F29" s="164"/>
    </row>
    <row r="30" spans="1:6" ht="12.75">
      <c r="A30" s="25" t="s">
        <v>109</v>
      </c>
      <c r="B30" s="61" t="s">
        <v>164</v>
      </c>
      <c r="C30" s="11"/>
      <c r="D30" s="155"/>
      <c r="E30" s="156"/>
      <c r="F30" s="164"/>
    </row>
    <row r="31" spans="1:6" ht="12.75">
      <c r="A31" s="13"/>
      <c r="B31" s="62" t="s">
        <v>165</v>
      </c>
      <c r="C31" s="14" t="s">
        <v>59</v>
      </c>
      <c r="D31" s="155"/>
      <c r="E31" s="156"/>
      <c r="F31" s="164"/>
    </row>
    <row r="32" spans="1:6" ht="12.75">
      <c r="A32" s="25" t="s">
        <v>111</v>
      </c>
      <c r="B32" s="63" t="s">
        <v>167</v>
      </c>
      <c r="C32" s="18"/>
      <c r="D32" s="155"/>
      <c r="E32" s="156"/>
      <c r="F32" s="164"/>
    </row>
    <row r="33" spans="1:6" ht="12.75">
      <c r="A33" s="50"/>
      <c r="B33" s="62" t="s">
        <v>66</v>
      </c>
      <c r="C33" s="14" t="s">
        <v>59</v>
      </c>
      <c r="D33" s="152"/>
      <c r="E33" s="156"/>
      <c r="F33" s="164"/>
    </row>
    <row r="34" spans="1:6" ht="12.75">
      <c r="A34" s="151"/>
      <c r="B34" s="149" t="s">
        <v>211</v>
      </c>
      <c r="C34" s="151"/>
      <c r="D34" s="145">
        <f>(E34*F4*6/1000)+(F34*F4*6/1000)</f>
        <v>29.56</v>
      </c>
      <c r="E34" s="144">
        <v>4.52</v>
      </c>
      <c r="F34" s="162">
        <f>E34*1.12</f>
        <v>5.06</v>
      </c>
    </row>
    <row r="35" spans="1:6" ht="12.75">
      <c r="A35" s="152"/>
      <c r="B35" s="150"/>
      <c r="C35" s="152"/>
      <c r="D35" s="176"/>
      <c r="E35" s="144"/>
      <c r="F35" s="162"/>
    </row>
    <row r="36" spans="1:6" ht="12.75">
      <c r="A36" s="31"/>
      <c r="B36" s="27" t="s">
        <v>116</v>
      </c>
      <c r="C36" s="10"/>
      <c r="D36" s="168"/>
      <c r="E36" s="163"/>
      <c r="F36" s="164"/>
    </row>
    <row r="37" spans="1:6" ht="12.75">
      <c r="A37" s="30" t="s">
        <v>39</v>
      </c>
      <c r="B37" s="11" t="s">
        <v>143</v>
      </c>
      <c r="C37" s="18" t="s">
        <v>54</v>
      </c>
      <c r="D37" s="169"/>
      <c r="E37" s="163"/>
      <c r="F37" s="164"/>
    </row>
    <row r="38" spans="1:6" ht="12.75">
      <c r="A38" s="32"/>
      <c r="B38" s="33"/>
      <c r="C38" s="26" t="s">
        <v>142</v>
      </c>
      <c r="D38" s="169"/>
      <c r="E38" s="163"/>
      <c r="F38" s="164"/>
    </row>
    <row r="39" spans="1:6" ht="12.75">
      <c r="A39" s="32" t="s">
        <v>40</v>
      </c>
      <c r="B39" s="13" t="s">
        <v>144</v>
      </c>
      <c r="C39" s="26" t="s">
        <v>9</v>
      </c>
      <c r="D39" s="169"/>
      <c r="E39" s="163"/>
      <c r="F39" s="164"/>
    </row>
    <row r="40" spans="1:6" ht="12.75">
      <c r="A40" s="42" t="s">
        <v>41</v>
      </c>
      <c r="B40" s="15" t="s">
        <v>145</v>
      </c>
      <c r="C40" s="43" t="s">
        <v>20</v>
      </c>
      <c r="D40" s="169"/>
      <c r="E40" s="163"/>
      <c r="F40" s="164"/>
    </row>
    <row r="41" spans="1:6" ht="12.75">
      <c r="A41" s="44" t="s">
        <v>42</v>
      </c>
      <c r="B41" s="25" t="s">
        <v>146</v>
      </c>
      <c r="C41" s="45" t="s">
        <v>147</v>
      </c>
      <c r="D41" s="169"/>
      <c r="E41" s="163"/>
      <c r="F41" s="164"/>
    </row>
    <row r="42" spans="1:6" ht="12.75">
      <c r="A42" s="3"/>
      <c r="B42" s="3"/>
      <c r="C42" s="46" t="s">
        <v>148</v>
      </c>
      <c r="D42" s="169"/>
      <c r="E42" s="163"/>
      <c r="F42" s="164"/>
    </row>
    <row r="43" spans="1:6" ht="12.75">
      <c r="A43" s="11" t="s">
        <v>43</v>
      </c>
      <c r="B43" s="19" t="s">
        <v>117</v>
      </c>
      <c r="C43" s="11" t="s">
        <v>54</v>
      </c>
      <c r="D43" s="169"/>
      <c r="E43" s="163"/>
      <c r="F43" s="164"/>
    </row>
    <row r="44" spans="1:6" ht="12.75">
      <c r="A44" s="9"/>
      <c r="B44" s="10" t="s">
        <v>120</v>
      </c>
      <c r="C44" s="7" t="s">
        <v>118</v>
      </c>
      <c r="D44" s="169"/>
      <c r="E44" s="163"/>
      <c r="F44" s="164"/>
    </row>
    <row r="45" spans="1:6" ht="12.75">
      <c r="A45" s="13"/>
      <c r="B45" s="28" t="s">
        <v>121</v>
      </c>
      <c r="C45" s="13"/>
      <c r="D45" s="169"/>
      <c r="E45" s="163"/>
      <c r="F45" s="164"/>
    </row>
    <row r="46" spans="1:6" ht="12.75">
      <c r="A46" s="17" t="s">
        <v>44</v>
      </c>
      <c r="B46" s="29" t="s">
        <v>124</v>
      </c>
      <c r="C46" s="16" t="s">
        <v>125</v>
      </c>
      <c r="D46" s="169"/>
      <c r="E46" s="163"/>
      <c r="F46" s="164"/>
    </row>
    <row r="47" spans="1:6" ht="12.75">
      <c r="A47" s="17"/>
      <c r="B47" s="47" t="s">
        <v>119</v>
      </c>
      <c r="C47" s="17"/>
      <c r="D47" s="169"/>
      <c r="E47" s="163"/>
      <c r="F47" s="164"/>
    </row>
    <row r="48" spans="1:6" ht="12.75">
      <c r="A48" s="30" t="s">
        <v>39</v>
      </c>
      <c r="B48" s="11" t="s">
        <v>68</v>
      </c>
      <c r="C48" s="19" t="s">
        <v>54</v>
      </c>
      <c r="D48" s="169"/>
      <c r="E48" s="163"/>
      <c r="F48" s="164"/>
    </row>
    <row r="49" spans="1:6" ht="12.75">
      <c r="A49" s="31"/>
      <c r="B49" s="9" t="s">
        <v>170</v>
      </c>
      <c r="C49" s="10" t="s">
        <v>55</v>
      </c>
      <c r="D49" s="169"/>
      <c r="E49" s="163"/>
      <c r="F49" s="164"/>
    </row>
    <row r="50" spans="1:6" ht="12.75">
      <c r="A50" s="31"/>
      <c r="B50" s="9" t="s">
        <v>69</v>
      </c>
      <c r="C50" s="10" t="s">
        <v>56</v>
      </c>
      <c r="D50" s="169"/>
      <c r="E50" s="163"/>
      <c r="F50" s="164"/>
    </row>
    <row r="51" spans="1:6" ht="12.75">
      <c r="A51" s="32"/>
      <c r="B51" s="13" t="s">
        <v>70</v>
      </c>
      <c r="C51" s="20"/>
      <c r="D51" s="169"/>
      <c r="E51" s="163"/>
      <c r="F51" s="164"/>
    </row>
    <row r="52" spans="1:6" ht="12.75">
      <c r="A52" s="31" t="s">
        <v>40</v>
      </c>
      <c r="B52" s="23" t="s">
        <v>181</v>
      </c>
      <c r="C52" s="70" t="s">
        <v>158</v>
      </c>
      <c r="D52" s="169"/>
      <c r="E52" s="163"/>
      <c r="F52" s="164"/>
    </row>
    <row r="53" spans="1:6" ht="12.75">
      <c r="A53" s="32"/>
      <c r="B53" s="23"/>
      <c r="C53" s="70" t="s">
        <v>159</v>
      </c>
      <c r="D53" s="169"/>
      <c r="E53" s="163"/>
      <c r="F53" s="164"/>
    </row>
    <row r="54" spans="1:6" ht="12.75">
      <c r="A54" s="30" t="s">
        <v>41</v>
      </c>
      <c r="B54" s="30" t="s">
        <v>71</v>
      </c>
      <c r="C54" s="11"/>
      <c r="D54" s="169"/>
      <c r="E54" s="163"/>
      <c r="F54" s="164"/>
    </row>
    <row r="55" spans="1:6" ht="12.75">
      <c r="A55" s="31"/>
      <c r="B55" s="31" t="s">
        <v>72</v>
      </c>
      <c r="C55" s="7" t="s">
        <v>59</v>
      </c>
      <c r="D55" s="169"/>
      <c r="E55" s="163"/>
      <c r="F55" s="164"/>
    </row>
    <row r="56" spans="1:6" ht="12.75">
      <c r="A56" s="32"/>
      <c r="B56" s="32" t="s">
        <v>73</v>
      </c>
      <c r="C56" s="13"/>
      <c r="D56" s="169"/>
      <c r="E56" s="163"/>
      <c r="F56" s="164"/>
    </row>
    <row r="57" spans="1:6" ht="12.75">
      <c r="A57" s="30" t="s">
        <v>42</v>
      </c>
      <c r="B57" s="25" t="s">
        <v>130</v>
      </c>
      <c r="C57" s="18" t="s">
        <v>59</v>
      </c>
      <c r="D57" s="169"/>
      <c r="E57" s="163"/>
      <c r="F57" s="164"/>
    </row>
    <row r="58" spans="1:6" ht="12.75">
      <c r="A58" s="32"/>
      <c r="B58" s="33" t="s">
        <v>131</v>
      </c>
      <c r="C58" s="20"/>
      <c r="D58" s="169"/>
      <c r="E58" s="163"/>
      <c r="F58" s="164"/>
    </row>
    <row r="59" spans="1:6" ht="12.75">
      <c r="A59" s="11" t="s">
        <v>43</v>
      </c>
      <c r="B59" s="34" t="s">
        <v>114</v>
      </c>
      <c r="C59" s="12" t="s">
        <v>122</v>
      </c>
      <c r="D59" s="169"/>
      <c r="E59" s="163"/>
      <c r="F59" s="164"/>
    </row>
    <row r="60" spans="1:6" ht="12.75">
      <c r="A60" s="13"/>
      <c r="B60" s="20"/>
      <c r="C60" s="13" t="s">
        <v>123</v>
      </c>
      <c r="D60" s="169"/>
      <c r="E60" s="163"/>
      <c r="F60" s="164"/>
    </row>
    <row r="61" spans="1:6" ht="12.75">
      <c r="A61" s="15" t="s">
        <v>44</v>
      </c>
      <c r="B61" s="15" t="s">
        <v>115</v>
      </c>
      <c r="C61" s="16" t="s">
        <v>9</v>
      </c>
      <c r="D61" s="169"/>
      <c r="E61" s="163"/>
      <c r="F61" s="164"/>
    </row>
    <row r="62" spans="1:6" ht="12.75">
      <c r="A62" s="11" t="s">
        <v>45</v>
      </c>
      <c r="B62" s="25" t="s">
        <v>128</v>
      </c>
      <c r="C62" s="11" t="s">
        <v>54</v>
      </c>
      <c r="D62" s="169"/>
      <c r="E62" s="163"/>
      <c r="F62" s="164"/>
    </row>
    <row r="63" spans="1:6" ht="12.75">
      <c r="A63" s="13"/>
      <c r="B63" s="33" t="s">
        <v>129</v>
      </c>
      <c r="C63" s="7" t="s">
        <v>118</v>
      </c>
      <c r="D63" s="169"/>
      <c r="E63" s="163"/>
      <c r="F63" s="164"/>
    </row>
    <row r="64" spans="1:6" ht="12.75">
      <c r="A64" s="23" t="s">
        <v>46</v>
      </c>
      <c r="B64" s="25" t="s">
        <v>126</v>
      </c>
      <c r="C64" s="19"/>
      <c r="D64" s="169"/>
      <c r="E64" s="163"/>
      <c r="F64" s="164"/>
    </row>
    <row r="65" spans="1:6" ht="12.75">
      <c r="A65" s="13"/>
      <c r="B65" s="33" t="s">
        <v>127</v>
      </c>
      <c r="C65" s="37" t="s">
        <v>9</v>
      </c>
      <c r="D65" s="169"/>
      <c r="E65" s="163"/>
      <c r="F65" s="164"/>
    </row>
    <row r="66" spans="1:6" ht="12.75">
      <c r="A66" s="42"/>
      <c r="B66" s="48" t="s">
        <v>149</v>
      </c>
      <c r="C66" s="42"/>
      <c r="D66" s="169"/>
      <c r="E66" s="163"/>
      <c r="F66" s="164"/>
    </row>
    <row r="67" spans="1:6" ht="12.75">
      <c r="A67" s="11" t="s">
        <v>39</v>
      </c>
      <c r="B67" s="30" t="s">
        <v>74</v>
      </c>
      <c r="C67" s="11" t="s">
        <v>54</v>
      </c>
      <c r="D67" s="169"/>
      <c r="E67" s="163"/>
      <c r="F67" s="164"/>
    </row>
    <row r="68" spans="1:6" ht="12.75">
      <c r="A68" s="9"/>
      <c r="B68" s="31" t="s">
        <v>75</v>
      </c>
      <c r="C68" s="9" t="s">
        <v>55</v>
      </c>
      <c r="D68" s="169"/>
      <c r="E68" s="163"/>
      <c r="F68" s="164"/>
    </row>
    <row r="69" spans="1:6" ht="12.75">
      <c r="A69" s="9"/>
      <c r="B69" s="31" t="s">
        <v>76</v>
      </c>
      <c r="C69" s="9" t="s">
        <v>56</v>
      </c>
      <c r="D69" s="169"/>
      <c r="E69" s="163"/>
      <c r="F69" s="164"/>
    </row>
    <row r="70" spans="1:6" ht="12.75">
      <c r="A70" s="13"/>
      <c r="B70" s="32" t="s">
        <v>77</v>
      </c>
      <c r="C70" s="13"/>
      <c r="D70" s="169"/>
      <c r="E70" s="163"/>
      <c r="F70" s="164"/>
    </row>
    <row r="71" spans="1:6" ht="12.75">
      <c r="A71" s="11"/>
      <c r="B71" s="30" t="s">
        <v>78</v>
      </c>
      <c r="C71" s="11"/>
      <c r="D71" s="169"/>
      <c r="E71" s="163"/>
      <c r="F71" s="164"/>
    </row>
    <row r="72" spans="1:6" ht="12.75">
      <c r="A72" s="9"/>
      <c r="B72" s="31" t="s">
        <v>79</v>
      </c>
      <c r="C72" s="9"/>
      <c r="D72" s="169"/>
      <c r="E72" s="163"/>
      <c r="F72" s="164"/>
    </row>
    <row r="73" spans="1:6" ht="12.75">
      <c r="A73" s="6"/>
      <c r="B73" s="32" t="s">
        <v>80</v>
      </c>
      <c r="C73" s="3"/>
      <c r="D73" s="169"/>
      <c r="E73" s="163"/>
      <c r="F73" s="164"/>
    </row>
    <row r="74" spans="1:6" ht="12.75">
      <c r="A74" s="11" t="s">
        <v>40</v>
      </c>
      <c r="B74" s="11" t="s">
        <v>81</v>
      </c>
      <c r="C74" s="18" t="s">
        <v>59</v>
      </c>
      <c r="D74" s="169"/>
      <c r="E74" s="163"/>
      <c r="F74" s="164"/>
    </row>
    <row r="75" spans="1:6" ht="12.75">
      <c r="A75" s="9"/>
      <c r="B75" s="9" t="s">
        <v>82</v>
      </c>
      <c r="C75" s="10"/>
      <c r="D75" s="169"/>
      <c r="E75" s="163"/>
      <c r="F75" s="164"/>
    </row>
    <row r="76" spans="1:6" ht="12.75">
      <c r="A76" s="9"/>
      <c r="B76" s="9" t="s">
        <v>83</v>
      </c>
      <c r="C76" s="10"/>
      <c r="D76" s="169"/>
      <c r="E76" s="163"/>
      <c r="F76" s="164"/>
    </row>
    <row r="77" spans="1:6" ht="12.75">
      <c r="A77" s="9"/>
      <c r="B77" s="9" t="s">
        <v>150</v>
      </c>
      <c r="C77" s="10"/>
      <c r="D77" s="169"/>
      <c r="E77" s="163"/>
      <c r="F77" s="164"/>
    </row>
    <row r="78" spans="1:6" ht="12.75">
      <c r="A78" s="9"/>
      <c r="B78" s="9" t="s">
        <v>84</v>
      </c>
      <c r="C78" s="10"/>
      <c r="D78" s="169"/>
      <c r="E78" s="163"/>
      <c r="F78" s="164"/>
    </row>
    <row r="79" spans="1:6" ht="12.75">
      <c r="A79" s="13"/>
      <c r="B79" s="13" t="s">
        <v>85</v>
      </c>
      <c r="C79" s="20"/>
      <c r="D79" s="169"/>
      <c r="E79" s="163"/>
      <c r="F79" s="164"/>
    </row>
    <row r="80" spans="1:6" ht="12.75">
      <c r="A80" s="11" t="s">
        <v>41</v>
      </c>
      <c r="B80" s="38" t="s">
        <v>81</v>
      </c>
      <c r="C80" s="12" t="s">
        <v>59</v>
      </c>
      <c r="D80" s="169"/>
      <c r="E80" s="163"/>
      <c r="F80" s="164"/>
    </row>
    <row r="81" spans="1:6" ht="12.75">
      <c r="A81" s="9"/>
      <c r="B81" s="39" t="s">
        <v>151</v>
      </c>
      <c r="C81" s="9"/>
      <c r="D81" s="169"/>
      <c r="E81" s="163"/>
      <c r="F81" s="164"/>
    </row>
    <row r="82" spans="1:6" ht="12.75">
      <c r="A82" s="9"/>
      <c r="B82" s="39" t="s">
        <v>152</v>
      </c>
      <c r="C82" s="9"/>
      <c r="D82" s="169"/>
      <c r="E82" s="163"/>
      <c r="F82" s="164"/>
    </row>
    <row r="83" spans="1:6" ht="12.75">
      <c r="A83" s="13"/>
      <c r="B83" s="41" t="s">
        <v>86</v>
      </c>
      <c r="C83" s="13"/>
      <c r="D83" s="169"/>
      <c r="E83" s="163"/>
      <c r="F83" s="164"/>
    </row>
    <row r="84" spans="1:6" ht="12.75">
      <c r="A84" s="9" t="s">
        <v>42</v>
      </c>
      <c r="B84" s="40" t="s">
        <v>134</v>
      </c>
      <c r="C84" s="9" t="s">
        <v>54</v>
      </c>
      <c r="D84" s="169"/>
      <c r="E84" s="163"/>
      <c r="F84" s="164"/>
    </row>
    <row r="85" spans="1:6" ht="12.75">
      <c r="A85" s="9"/>
      <c r="B85" s="40" t="s">
        <v>135</v>
      </c>
      <c r="C85" s="9" t="s">
        <v>55</v>
      </c>
      <c r="D85" s="169"/>
      <c r="E85" s="163"/>
      <c r="F85" s="164"/>
    </row>
    <row r="86" spans="1:6" ht="12.75">
      <c r="A86" s="9"/>
      <c r="B86" s="40" t="s">
        <v>136</v>
      </c>
      <c r="C86" s="9" t="s">
        <v>56</v>
      </c>
      <c r="D86" s="169"/>
      <c r="E86" s="163"/>
      <c r="F86" s="164"/>
    </row>
    <row r="87" spans="1:6" ht="12.75">
      <c r="A87" s="13"/>
      <c r="B87" s="49" t="s">
        <v>153</v>
      </c>
      <c r="C87" s="13"/>
      <c r="D87" s="169"/>
      <c r="E87" s="163"/>
      <c r="F87" s="164"/>
    </row>
    <row r="88" spans="1:6" ht="12.75">
      <c r="A88" s="91" t="s">
        <v>43</v>
      </c>
      <c r="B88" s="87" t="s">
        <v>185</v>
      </c>
      <c r="C88" s="19" t="s">
        <v>88</v>
      </c>
      <c r="D88" s="169"/>
      <c r="E88" s="163"/>
      <c r="F88" s="164"/>
    </row>
    <row r="89" spans="1:6" ht="12.75">
      <c r="A89" s="9"/>
      <c r="B89" s="88" t="s">
        <v>87</v>
      </c>
      <c r="C89" s="10" t="s">
        <v>89</v>
      </c>
      <c r="D89" s="169"/>
      <c r="E89" s="163"/>
      <c r="F89" s="164"/>
    </row>
    <row r="90" spans="1:6" ht="12.75">
      <c r="A90" s="9"/>
      <c r="B90" s="88"/>
      <c r="C90" s="10" t="s">
        <v>90</v>
      </c>
      <c r="D90" s="169"/>
      <c r="E90" s="163"/>
      <c r="F90" s="164"/>
    </row>
    <row r="91" spans="1:6" ht="12.75">
      <c r="A91" s="9"/>
      <c r="B91" s="88"/>
      <c r="C91" s="10" t="s">
        <v>91</v>
      </c>
      <c r="D91" s="169"/>
      <c r="E91" s="163"/>
      <c r="F91" s="164"/>
    </row>
    <row r="92" spans="1:6" ht="12.75">
      <c r="A92" s="9"/>
      <c r="B92" s="88"/>
      <c r="C92" s="10" t="s">
        <v>92</v>
      </c>
      <c r="D92" s="169"/>
      <c r="E92" s="163"/>
      <c r="F92" s="164"/>
    </row>
    <row r="93" spans="1:6" ht="12.75">
      <c r="A93" s="13"/>
      <c r="B93" s="89"/>
      <c r="C93" s="20" t="s">
        <v>93</v>
      </c>
      <c r="D93" s="170"/>
      <c r="E93" s="163"/>
      <c r="F93" s="164"/>
    </row>
    <row r="94" spans="1:6" ht="25.5">
      <c r="A94" s="42"/>
      <c r="B94" s="108" t="s">
        <v>204</v>
      </c>
      <c r="C94" s="42"/>
      <c r="D94" s="106">
        <f>(E94*F4*6/1000)+(F94*F4*6/1000)</f>
        <v>5.25</v>
      </c>
      <c r="E94" s="106">
        <v>0.8</v>
      </c>
      <c r="F94" s="106">
        <f>E94*1.12</f>
        <v>0.9</v>
      </c>
    </row>
    <row r="95" spans="1:6" ht="12.75">
      <c r="A95" s="99"/>
      <c r="B95" s="97" t="s">
        <v>189</v>
      </c>
      <c r="C95" s="16" t="s">
        <v>182</v>
      </c>
      <c r="D95" s="106">
        <f>(E95*F4*6/1000)+(F95*F4*6/1000)</f>
        <v>6.67</v>
      </c>
      <c r="E95" s="106">
        <v>1.02</v>
      </c>
      <c r="F95" s="106">
        <f>E95*1.12</f>
        <v>1.14</v>
      </c>
    </row>
    <row r="96" spans="1:6" ht="25.5">
      <c r="A96" s="17"/>
      <c r="B96" s="120" t="s">
        <v>198</v>
      </c>
      <c r="C96" s="17"/>
      <c r="D96" s="56">
        <f>(E96*F4*6/1000)+(F96*F4*6/1000)</f>
        <v>32.71</v>
      </c>
      <c r="E96" s="56">
        <v>5</v>
      </c>
      <c r="F96" s="106">
        <f>E96*1.12</f>
        <v>5.6</v>
      </c>
    </row>
    <row r="97" spans="1:6" ht="30">
      <c r="A97" s="17"/>
      <c r="B97" s="117" t="s">
        <v>191</v>
      </c>
      <c r="C97" s="118"/>
      <c r="D97" s="119">
        <f>D96+D95+D94+D34+D10</f>
        <v>96.96</v>
      </c>
      <c r="E97" s="119">
        <f>E96+E95+E94+E34+E10</f>
        <v>14.82</v>
      </c>
      <c r="F97" s="119">
        <f>F96+F95+F94+F34+F10</f>
        <v>16.6</v>
      </c>
    </row>
    <row r="98" spans="1:5" ht="12.75">
      <c r="A98" s="10"/>
      <c r="B98" s="80"/>
      <c r="C98" s="10"/>
      <c r="D98" s="94"/>
      <c r="E98" s="94"/>
    </row>
    <row r="99" spans="1:5" ht="12.75">
      <c r="A99" s="10"/>
      <c r="B99" s="80"/>
      <c r="C99" s="10"/>
      <c r="D99" s="94"/>
      <c r="E99" s="94"/>
    </row>
    <row r="100" spans="1:5" ht="12.75">
      <c r="A100" s="10"/>
      <c r="B100" s="114"/>
      <c r="C100" s="80"/>
      <c r="D100" s="94"/>
      <c r="E100" s="94"/>
    </row>
    <row r="101" spans="1:5" ht="12.75">
      <c r="A101" s="10"/>
      <c r="B101" s="80"/>
      <c r="C101" s="80"/>
      <c r="D101" s="77"/>
      <c r="E101" s="77"/>
    </row>
    <row r="102" spans="1:5" ht="12.75">
      <c r="A102" s="10"/>
      <c r="B102" s="80"/>
      <c r="C102" s="80"/>
      <c r="D102" s="113"/>
      <c r="E102" s="94"/>
    </row>
    <row r="103" spans="1:5" ht="12.75">
      <c r="A103" s="1"/>
      <c r="B103" s="1"/>
      <c r="C103" s="1"/>
      <c r="D103" s="1"/>
      <c r="E103" s="1"/>
    </row>
    <row r="104" spans="1:5" ht="12.75">
      <c r="A104" s="10"/>
      <c r="B104" s="40"/>
      <c r="C104" s="10"/>
      <c r="D104" s="92"/>
      <c r="E104" s="8"/>
    </row>
    <row r="105" spans="1:5" ht="12.75">
      <c r="A105" s="10"/>
      <c r="B105" s="95"/>
      <c r="C105" s="1"/>
      <c r="D105" s="1"/>
      <c r="E105" s="10"/>
    </row>
    <row r="106" spans="1:5" ht="12.75">
      <c r="A106" s="10"/>
      <c r="B106" s="10"/>
      <c r="C106" s="10"/>
      <c r="D106" s="77"/>
      <c r="E106" s="77"/>
    </row>
    <row r="107" spans="1:5" ht="12.75">
      <c r="A107" s="10"/>
      <c r="B107" s="10"/>
      <c r="C107" s="10"/>
      <c r="D107" s="77"/>
      <c r="E107" s="77"/>
    </row>
    <row r="108" spans="1:5" ht="12.75">
      <c r="A108" s="10"/>
      <c r="B108" s="80"/>
      <c r="C108" s="10"/>
      <c r="D108" s="93"/>
      <c r="E108" s="94"/>
    </row>
    <row r="109" spans="1:5" ht="12.75">
      <c r="A109" s="10"/>
      <c r="B109" s="80"/>
      <c r="C109" s="10"/>
      <c r="D109" s="93"/>
      <c r="E109" s="94"/>
    </row>
    <row r="110" spans="1:5" ht="12.75">
      <c r="A110" s="10"/>
      <c r="B110" s="80"/>
      <c r="C110" s="80"/>
      <c r="D110" s="77"/>
      <c r="E110" s="77"/>
    </row>
    <row r="111" spans="1:5" ht="12.75">
      <c r="A111" s="10"/>
      <c r="B111" s="80"/>
      <c r="C111" s="80"/>
      <c r="D111" s="93"/>
      <c r="E111" s="94"/>
    </row>
    <row r="112" spans="1:5" ht="12.75">
      <c r="A112" s="10"/>
      <c r="B112" s="80"/>
      <c r="C112" s="80"/>
      <c r="D112" s="93"/>
      <c r="E112" s="94"/>
    </row>
    <row r="113" spans="1:5" ht="12.75">
      <c r="A113" s="1"/>
      <c r="B113" s="80"/>
      <c r="C113" s="1"/>
      <c r="D113" s="77"/>
      <c r="E113" s="77"/>
    </row>
    <row r="114" spans="1:5" ht="12.75">
      <c r="A114" s="1"/>
      <c r="B114" s="95"/>
      <c r="C114" s="1"/>
      <c r="D114" s="1"/>
      <c r="E114" s="1"/>
    </row>
    <row r="115" spans="1:5" ht="12.75">
      <c r="A115" s="10"/>
      <c r="B115" s="80"/>
      <c r="C115" s="80"/>
      <c r="D115" s="1"/>
      <c r="E115" s="1"/>
    </row>
    <row r="116" spans="1:5" ht="12.75">
      <c r="A116" s="10"/>
      <c r="B116" s="80"/>
      <c r="C116" s="80"/>
      <c r="D116" s="93"/>
      <c r="E116" s="94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22" spans="2:4" ht="12.75">
      <c r="B122" s="78"/>
      <c r="C122" s="78"/>
      <c r="D122" s="1"/>
    </row>
  </sheetData>
  <mergeCells count="26">
    <mergeCell ref="D36:D93"/>
    <mergeCell ref="E36:E93"/>
    <mergeCell ref="F36:F93"/>
    <mergeCell ref="F12:F33"/>
    <mergeCell ref="D34:D35"/>
    <mergeCell ref="E34:E35"/>
    <mergeCell ref="F34:F35"/>
    <mergeCell ref="D12:D33"/>
    <mergeCell ref="E12:E33"/>
    <mergeCell ref="B2:E2"/>
    <mergeCell ref="B1:E1"/>
    <mergeCell ref="E6:F6"/>
    <mergeCell ref="C3:F3"/>
    <mergeCell ref="D10:D11"/>
    <mergeCell ref="E10:E11"/>
    <mergeCell ref="F10:F11"/>
    <mergeCell ref="B10:B11"/>
    <mergeCell ref="A6:A7"/>
    <mergeCell ref="B6:B7"/>
    <mergeCell ref="C6:C7"/>
    <mergeCell ref="D6:D7"/>
    <mergeCell ref="C10:C11"/>
    <mergeCell ref="A10:A11"/>
    <mergeCell ref="B34:B35"/>
    <mergeCell ref="A34:A35"/>
    <mergeCell ref="C34:C35"/>
  </mergeCells>
  <printOptions/>
  <pageMargins left="0" right="0" top="0" bottom="0" header="0.5118110236220472" footer="0.5118110236220472"/>
  <pageSetup horizontalDpi="600" verticalDpi="600" orientation="portrait" paperSize="9" scale="90" r:id="rId1"/>
  <rowBreaks count="1" manualBreakCount="1">
    <brk id="6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46"/>
  <sheetViews>
    <sheetView view="pageBreakPreview" zoomScale="82" zoomScaleSheetLayoutView="82" workbookViewId="0" topLeftCell="A100">
      <selection activeCell="D66" sqref="D66:F67"/>
    </sheetView>
  </sheetViews>
  <sheetFormatPr defaultColWidth="9.00390625" defaultRowHeight="12.75"/>
  <cols>
    <col min="1" max="1" width="5.25390625" style="0" customWidth="1"/>
    <col min="2" max="2" width="53.25390625" style="0" customWidth="1"/>
    <col min="3" max="3" width="15.875" style="0" customWidth="1"/>
    <col min="4" max="4" width="11.125" style="0" customWidth="1"/>
    <col min="5" max="5" width="12.375" style="0" customWidth="1"/>
    <col min="6" max="6" width="11.375" style="0" customWidth="1"/>
  </cols>
  <sheetData>
    <row r="1" spans="1:5" ht="15">
      <c r="A1" s="2"/>
      <c r="B1" s="165" t="s">
        <v>0</v>
      </c>
      <c r="C1" s="165"/>
      <c r="D1" s="165"/>
      <c r="E1" s="165"/>
    </row>
    <row r="2" spans="1:5" ht="43.5" customHeight="1">
      <c r="A2" s="2"/>
      <c r="B2" s="166" t="s">
        <v>192</v>
      </c>
      <c r="C2" s="166"/>
      <c r="D2" s="166"/>
      <c r="E2" s="166"/>
    </row>
    <row r="3" spans="1:5" ht="15.75">
      <c r="A3" s="81"/>
      <c r="B3" s="82" t="s">
        <v>179</v>
      </c>
      <c r="C3" s="83" t="s">
        <v>190</v>
      </c>
      <c r="D3" s="84"/>
      <c r="E3" s="85"/>
    </row>
    <row r="4" spans="1:5" ht="15.75" thickBot="1">
      <c r="A4" s="86" t="s">
        <v>21</v>
      </c>
      <c r="B4" s="4"/>
      <c r="C4" s="5"/>
      <c r="D4" s="124"/>
      <c r="E4" s="148">
        <v>807.32</v>
      </c>
    </row>
    <row r="5" spans="1:6" ht="57" customHeight="1">
      <c r="A5" s="157" t="s">
        <v>196</v>
      </c>
      <c r="B5" s="157"/>
      <c r="C5" s="157" t="s">
        <v>1</v>
      </c>
      <c r="D5" s="167" t="s">
        <v>195</v>
      </c>
      <c r="E5" s="167" t="s">
        <v>197</v>
      </c>
      <c r="F5" s="167"/>
    </row>
    <row r="6" spans="1:6" ht="29.25" customHeight="1">
      <c r="A6" s="152"/>
      <c r="B6" s="152"/>
      <c r="C6" s="152"/>
      <c r="D6" s="167"/>
      <c r="E6" s="125" t="s">
        <v>193</v>
      </c>
      <c r="F6" s="126" t="s">
        <v>194</v>
      </c>
    </row>
    <row r="7" spans="1:6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43">
        <v>6</v>
      </c>
    </row>
    <row r="8" spans="1:6" ht="25.5">
      <c r="A8" s="14"/>
      <c r="B8" s="132" t="s">
        <v>199</v>
      </c>
      <c r="C8" s="14"/>
      <c r="D8" s="106">
        <f>D9+D25</f>
        <v>69.84</v>
      </c>
      <c r="E8" s="106">
        <f>E9+E25</f>
        <v>6.8</v>
      </c>
      <c r="F8" s="106">
        <f>F9+F25</f>
        <v>7.62</v>
      </c>
    </row>
    <row r="9" spans="1:6" ht="12.75">
      <c r="A9" s="13"/>
      <c r="B9" s="146" t="s">
        <v>200</v>
      </c>
      <c r="C9" s="14"/>
      <c r="D9" s="133">
        <f>(E9*E4*6/1000)+(F9*E4*6/1000)</f>
        <v>34.92</v>
      </c>
      <c r="E9" s="133">
        <v>3.4</v>
      </c>
      <c r="F9" s="133">
        <f>E9*1.12</f>
        <v>3.81</v>
      </c>
    </row>
    <row r="10" spans="1:6" ht="12.75">
      <c r="A10" s="30" t="s">
        <v>39</v>
      </c>
      <c r="B10" s="11" t="s">
        <v>2</v>
      </c>
      <c r="C10" s="12"/>
      <c r="D10" s="156"/>
      <c r="E10" s="156"/>
      <c r="F10" s="162"/>
    </row>
    <row r="11" spans="1:6" ht="12.75">
      <c r="A11" s="32"/>
      <c r="B11" s="13" t="s">
        <v>3</v>
      </c>
      <c r="C11" s="14" t="s">
        <v>4</v>
      </c>
      <c r="D11" s="156"/>
      <c r="E11" s="156"/>
      <c r="F11" s="162"/>
    </row>
    <row r="12" spans="1:6" ht="12.75">
      <c r="A12" s="30" t="s">
        <v>40</v>
      </c>
      <c r="B12" s="11" t="s">
        <v>2</v>
      </c>
      <c r="C12" s="12"/>
      <c r="D12" s="156"/>
      <c r="E12" s="156"/>
      <c r="F12" s="162"/>
    </row>
    <row r="13" spans="1:6" ht="12.75">
      <c r="A13" s="32"/>
      <c r="B13" s="13" t="s">
        <v>100</v>
      </c>
      <c r="C13" s="14" t="str">
        <f>'Тип 3'!C13</f>
        <v>2 раза в неделю</v>
      </c>
      <c r="D13" s="156"/>
      <c r="E13" s="156"/>
      <c r="F13" s="162"/>
    </row>
    <row r="14" spans="1:6" ht="12.75">
      <c r="A14" s="52" t="s">
        <v>41</v>
      </c>
      <c r="B14" s="15" t="s">
        <v>5</v>
      </c>
      <c r="C14" s="16" t="s">
        <v>7</v>
      </c>
      <c r="D14" s="156"/>
      <c r="E14" s="156"/>
      <c r="F14" s="162"/>
    </row>
    <row r="15" spans="1:6" ht="12.75">
      <c r="A15" s="52" t="s">
        <v>42</v>
      </c>
      <c r="B15" s="17" t="s">
        <v>8</v>
      </c>
      <c r="C15" s="16" t="s">
        <v>20</v>
      </c>
      <c r="D15" s="156"/>
      <c r="E15" s="156"/>
      <c r="F15" s="162"/>
    </row>
    <row r="16" spans="1:6" ht="12.75">
      <c r="A16" s="30" t="s">
        <v>43</v>
      </c>
      <c r="B16" s="11" t="s">
        <v>10</v>
      </c>
      <c r="C16" s="12"/>
      <c r="D16" s="156"/>
      <c r="E16" s="156"/>
      <c r="F16" s="162"/>
    </row>
    <row r="17" spans="1:6" ht="12.75">
      <c r="A17" s="32"/>
      <c r="B17" s="13" t="s">
        <v>11</v>
      </c>
      <c r="C17" s="14" t="s">
        <v>12</v>
      </c>
      <c r="D17" s="156"/>
      <c r="E17" s="156"/>
      <c r="F17" s="162"/>
    </row>
    <row r="18" spans="1:6" ht="12.75">
      <c r="A18" s="30" t="s">
        <v>44</v>
      </c>
      <c r="B18" s="11" t="s">
        <v>13</v>
      </c>
      <c r="C18" s="12"/>
      <c r="D18" s="156"/>
      <c r="E18" s="156"/>
      <c r="F18" s="162"/>
    </row>
    <row r="19" spans="1:6" ht="12.75">
      <c r="A19" s="31"/>
      <c r="B19" s="9" t="s">
        <v>14</v>
      </c>
      <c r="C19" s="7"/>
      <c r="D19" s="156"/>
      <c r="E19" s="156"/>
      <c r="F19" s="162"/>
    </row>
    <row r="20" spans="1:6" ht="12.75">
      <c r="A20" s="31"/>
      <c r="B20" s="9" t="s">
        <v>15</v>
      </c>
      <c r="C20" s="7"/>
      <c r="D20" s="156"/>
      <c r="E20" s="156"/>
      <c r="F20" s="162"/>
    </row>
    <row r="21" spans="1:6" ht="12.75">
      <c r="A21" s="31"/>
      <c r="B21" s="9" t="s">
        <v>16</v>
      </c>
      <c r="C21" s="7"/>
      <c r="D21" s="156"/>
      <c r="E21" s="156"/>
      <c r="F21" s="162"/>
    </row>
    <row r="22" spans="1:6" ht="12.75">
      <c r="A22" s="32"/>
      <c r="B22" s="13" t="s">
        <v>17</v>
      </c>
      <c r="C22" s="14" t="s">
        <v>9</v>
      </c>
      <c r="D22" s="156"/>
      <c r="E22" s="156"/>
      <c r="F22" s="162"/>
    </row>
    <row r="23" spans="1:6" ht="12.75">
      <c r="A23" s="31" t="s">
        <v>45</v>
      </c>
      <c r="B23" s="9" t="s">
        <v>18</v>
      </c>
      <c r="C23" s="7"/>
      <c r="D23" s="156"/>
      <c r="E23" s="156"/>
      <c r="F23" s="162"/>
    </row>
    <row r="24" spans="1:6" ht="12.75">
      <c r="A24" s="32"/>
      <c r="B24" s="13" t="s">
        <v>19</v>
      </c>
      <c r="C24" s="14" t="s">
        <v>20</v>
      </c>
      <c r="D24" s="156"/>
      <c r="E24" s="156"/>
      <c r="F24" s="162"/>
    </row>
    <row r="25" spans="1:6" ht="12.75">
      <c r="A25" s="17"/>
      <c r="B25" s="147" t="s">
        <v>201</v>
      </c>
      <c r="C25" s="16"/>
      <c r="D25" s="133">
        <f>(E4*E25*6/1000)+(F25*E4*6/1000)</f>
        <v>34.92</v>
      </c>
      <c r="E25" s="133">
        <v>3.4</v>
      </c>
      <c r="F25" s="133">
        <f>E25*1.12</f>
        <v>3.81</v>
      </c>
    </row>
    <row r="26" spans="1:6" ht="12.75">
      <c r="A26" s="11"/>
      <c r="B26" s="18" t="s">
        <v>22</v>
      </c>
      <c r="C26" s="12"/>
      <c r="D26" s="156"/>
      <c r="E26" s="156"/>
      <c r="F26" s="164"/>
    </row>
    <row r="27" spans="1:6" ht="12.75">
      <c r="A27" s="11" t="s">
        <v>39</v>
      </c>
      <c r="B27" s="19" t="s">
        <v>26</v>
      </c>
      <c r="C27" s="11"/>
      <c r="D27" s="156"/>
      <c r="E27" s="156"/>
      <c r="F27" s="164"/>
    </row>
    <row r="28" spans="1:6" ht="12.75">
      <c r="A28" s="13"/>
      <c r="B28" s="20" t="s">
        <v>27</v>
      </c>
      <c r="C28" s="14" t="s">
        <v>23</v>
      </c>
      <c r="D28" s="156"/>
      <c r="E28" s="156"/>
      <c r="F28" s="164"/>
    </row>
    <row r="29" spans="1:6" ht="12.75">
      <c r="A29" s="11" t="s">
        <v>40</v>
      </c>
      <c r="B29" s="19" t="s">
        <v>24</v>
      </c>
      <c r="C29" s="12" t="s">
        <v>96</v>
      </c>
      <c r="D29" s="156"/>
      <c r="E29" s="156"/>
      <c r="F29" s="164"/>
    </row>
    <row r="30" spans="1:6" ht="12.75">
      <c r="A30" s="13"/>
      <c r="B30" s="20" t="s">
        <v>28</v>
      </c>
      <c r="C30" s="14" t="s">
        <v>97</v>
      </c>
      <c r="D30" s="156"/>
      <c r="E30" s="156"/>
      <c r="F30" s="164"/>
    </row>
    <row r="31" spans="1:6" ht="12.75">
      <c r="A31" s="17" t="s">
        <v>41</v>
      </c>
      <c r="B31" s="21" t="s">
        <v>25</v>
      </c>
      <c r="C31" s="16" t="s">
        <v>23</v>
      </c>
      <c r="D31" s="156"/>
      <c r="E31" s="156"/>
      <c r="F31" s="164"/>
    </row>
    <row r="32" spans="1:6" ht="12.75">
      <c r="A32" s="17" t="s">
        <v>42</v>
      </c>
      <c r="B32" s="21" t="s">
        <v>29</v>
      </c>
      <c r="C32" s="16" t="s">
        <v>98</v>
      </c>
      <c r="D32" s="156"/>
      <c r="E32" s="156"/>
      <c r="F32" s="164"/>
    </row>
    <row r="33" spans="1:6" ht="12.75">
      <c r="A33" s="17" t="s">
        <v>43</v>
      </c>
      <c r="B33" s="21" t="s">
        <v>31</v>
      </c>
      <c r="C33" s="16" t="s">
        <v>30</v>
      </c>
      <c r="D33" s="156"/>
      <c r="E33" s="156"/>
      <c r="F33" s="164"/>
    </row>
    <row r="34" spans="1:6" ht="12.75">
      <c r="A34" s="17" t="s">
        <v>44</v>
      </c>
      <c r="B34" s="21" t="s">
        <v>32</v>
      </c>
      <c r="C34" s="16" t="s">
        <v>23</v>
      </c>
      <c r="D34" s="156"/>
      <c r="E34" s="156"/>
      <c r="F34" s="164"/>
    </row>
    <row r="35" spans="1:6" ht="12.75">
      <c r="A35" s="9"/>
      <c r="B35" s="8" t="s">
        <v>33</v>
      </c>
      <c r="C35" s="7"/>
      <c r="D35" s="156"/>
      <c r="E35" s="156"/>
      <c r="F35" s="164"/>
    </row>
    <row r="36" spans="1:6" ht="12.75">
      <c r="A36" s="17" t="s">
        <v>45</v>
      </c>
      <c r="B36" s="21" t="s">
        <v>34</v>
      </c>
      <c r="C36" s="16" t="s">
        <v>99</v>
      </c>
      <c r="D36" s="156"/>
      <c r="E36" s="156"/>
      <c r="F36" s="164"/>
    </row>
    <row r="37" spans="1:6" ht="12.75">
      <c r="A37" s="17" t="s">
        <v>46</v>
      </c>
      <c r="B37" s="21" t="s">
        <v>38</v>
      </c>
      <c r="C37" s="16" t="s">
        <v>30</v>
      </c>
      <c r="D37" s="156"/>
      <c r="E37" s="156"/>
      <c r="F37" s="164"/>
    </row>
    <row r="38" spans="1:6" ht="12.75">
      <c r="A38" s="17" t="s">
        <v>47</v>
      </c>
      <c r="B38" s="21" t="s">
        <v>32</v>
      </c>
      <c r="C38" s="16" t="s">
        <v>23</v>
      </c>
      <c r="D38" s="156"/>
      <c r="E38" s="156"/>
      <c r="F38" s="164"/>
    </row>
    <row r="39" spans="1:6" ht="12.75">
      <c r="A39" s="17" t="s">
        <v>48</v>
      </c>
      <c r="B39" s="21" t="s">
        <v>35</v>
      </c>
      <c r="C39" s="16" t="s">
        <v>36</v>
      </c>
      <c r="D39" s="156"/>
      <c r="E39" s="156"/>
      <c r="F39" s="164"/>
    </row>
    <row r="40" spans="1:6" ht="12.75">
      <c r="A40" s="13" t="s">
        <v>49</v>
      </c>
      <c r="B40" s="20" t="s">
        <v>37</v>
      </c>
      <c r="C40" s="14" t="s">
        <v>30</v>
      </c>
      <c r="D40" s="156"/>
      <c r="E40" s="156"/>
      <c r="F40" s="164"/>
    </row>
    <row r="41" spans="1:6" ht="12.75">
      <c r="A41" s="17"/>
      <c r="B41" s="131" t="s">
        <v>202</v>
      </c>
      <c r="C41" s="17"/>
      <c r="D41" s="106">
        <f>D42+D66</f>
        <v>120.32</v>
      </c>
      <c r="E41" s="106">
        <f>E42+E66</f>
        <v>11.72</v>
      </c>
      <c r="F41" s="106">
        <f>F42+F67</f>
        <v>4.18</v>
      </c>
    </row>
    <row r="42" spans="1:6" ht="12.75">
      <c r="A42" s="156"/>
      <c r="B42" s="175" t="s">
        <v>203</v>
      </c>
      <c r="C42" s="156"/>
      <c r="D42" s="159">
        <f>(E42*E4*6/1000)+(F42*E4*6/1000)</f>
        <v>38.36</v>
      </c>
      <c r="E42" s="159">
        <v>3.74</v>
      </c>
      <c r="F42" s="159">
        <f>E42*1.12-0.01</f>
        <v>4.18</v>
      </c>
    </row>
    <row r="43" spans="1:6" ht="12.75">
      <c r="A43" s="156"/>
      <c r="B43" s="175"/>
      <c r="C43" s="156"/>
      <c r="D43" s="159"/>
      <c r="E43" s="159"/>
      <c r="F43" s="159"/>
    </row>
    <row r="44" spans="1:6" ht="12.75">
      <c r="A44" s="17" t="s">
        <v>39</v>
      </c>
      <c r="B44" s="17" t="s">
        <v>65</v>
      </c>
      <c r="C44" s="21" t="s">
        <v>54</v>
      </c>
      <c r="D44" s="156"/>
      <c r="E44" s="156"/>
      <c r="F44" s="142"/>
    </row>
    <row r="45" spans="1:6" ht="12.75">
      <c r="A45" s="11" t="s">
        <v>40</v>
      </c>
      <c r="B45" s="11" t="s">
        <v>52</v>
      </c>
      <c r="C45" s="19" t="s">
        <v>55</v>
      </c>
      <c r="D45" s="156"/>
      <c r="E45" s="156"/>
      <c r="F45" s="142"/>
    </row>
    <row r="46" spans="1:6" ht="12.75">
      <c r="A46" s="32"/>
      <c r="B46" s="13" t="s">
        <v>50</v>
      </c>
      <c r="C46" s="20" t="s">
        <v>56</v>
      </c>
      <c r="D46" s="156"/>
      <c r="E46" s="156"/>
      <c r="F46" s="142"/>
    </row>
    <row r="47" spans="1:6" ht="12.75">
      <c r="A47" s="17" t="s">
        <v>41</v>
      </c>
      <c r="B47" s="17" t="s">
        <v>53</v>
      </c>
      <c r="C47" s="22" t="s">
        <v>59</v>
      </c>
      <c r="D47" s="156"/>
      <c r="E47" s="156"/>
      <c r="F47" s="142"/>
    </row>
    <row r="48" spans="1:6" ht="12.75">
      <c r="A48" s="17" t="s">
        <v>42</v>
      </c>
      <c r="B48" s="17" t="s">
        <v>60</v>
      </c>
      <c r="C48" s="22" t="s">
        <v>59</v>
      </c>
      <c r="D48" s="156"/>
      <c r="E48" s="156"/>
      <c r="F48" s="142"/>
    </row>
    <row r="49" spans="1:6" ht="12.75">
      <c r="A49" s="17" t="s">
        <v>43</v>
      </c>
      <c r="B49" s="17" t="s">
        <v>61</v>
      </c>
      <c r="C49" s="22" t="s">
        <v>9</v>
      </c>
      <c r="D49" s="156"/>
      <c r="E49" s="156"/>
      <c r="F49" s="142"/>
    </row>
    <row r="50" spans="1:6" ht="12.75">
      <c r="A50" s="17" t="s">
        <v>44</v>
      </c>
      <c r="B50" s="17" t="s">
        <v>58</v>
      </c>
      <c r="C50" s="10" t="s">
        <v>54</v>
      </c>
      <c r="D50" s="156"/>
      <c r="E50" s="156"/>
      <c r="F50" s="142"/>
    </row>
    <row r="51" spans="1:6" ht="12.75">
      <c r="A51" s="11" t="s">
        <v>45</v>
      </c>
      <c r="B51" s="11" t="s">
        <v>101</v>
      </c>
      <c r="C51" s="10" t="s">
        <v>55</v>
      </c>
      <c r="D51" s="156"/>
      <c r="E51" s="156"/>
      <c r="F51" s="142"/>
    </row>
    <row r="52" spans="1:6" ht="12.75">
      <c r="A52" s="9"/>
      <c r="B52" s="23" t="s">
        <v>102</v>
      </c>
      <c r="C52" s="10" t="s">
        <v>56</v>
      </c>
      <c r="D52" s="156"/>
      <c r="E52" s="156"/>
      <c r="F52" s="142"/>
    </row>
    <row r="53" spans="1:6" ht="12.75">
      <c r="A53" s="17" t="s">
        <v>46</v>
      </c>
      <c r="B53" s="17" t="s">
        <v>62</v>
      </c>
      <c r="C53" s="22" t="s">
        <v>59</v>
      </c>
      <c r="D53" s="156"/>
      <c r="E53" s="156"/>
      <c r="F53" s="142"/>
    </row>
    <row r="54" spans="1:6" ht="12.75">
      <c r="A54" s="17" t="s">
        <v>47</v>
      </c>
      <c r="B54" s="57" t="s">
        <v>63</v>
      </c>
      <c r="C54" s="16" t="s">
        <v>59</v>
      </c>
      <c r="D54" s="156"/>
      <c r="E54" s="156"/>
      <c r="F54" s="142"/>
    </row>
    <row r="55" spans="1:6" ht="12.75">
      <c r="A55" s="13" t="s">
        <v>48</v>
      </c>
      <c r="B55" s="13" t="s">
        <v>64</v>
      </c>
      <c r="C55" s="14" t="s">
        <v>59</v>
      </c>
      <c r="D55" s="156"/>
      <c r="E55" s="156"/>
      <c r="F55" s="142"/>
    </row>
    <row r="56" spans="1:6" ht="12.75">
      <c r="A56" s="17" t="s">
        <v>49</v>
      </c>
      <c r="B56" s="15" t="s">
        <v>103</v>
      </c>
      <c r="C56" s="24" t="s">
        <v>104</v>
      </c>
      <c r="D56" s="156"/>
      <c r="E56" s="156"/>
      <c r="F56" s="142"/>
    </row>
    <row r="57" spans="1:6" ht="12.75">
      <c r="A57" s="15" t="s">
        <v>67</v>
      </c>
      <c r="B57" s="15" t="s">
        <v>105</v>
      </c>
      <c r="C57" s="22" t="str">
        <f>C56</f>
        <v>1 раз в 5 лет</v>
      </c>
      <c r="D57" s="156"/>
      <c r="E57" s="156"/>
      <c r="F57" s="142"/>
    </row>
    <row r="58" spans="1:6" ht="12.75">
      <c r="A58" s="25" t="s">
        <v>106</v>
      </c>
      <c r="B58" s="25" t="s">
        <v>107</v>
      </c>
      <c r="C58" s="18" t="s">
        <v>54</v>
      </c>
      <c r="D58" s="156"/>
      <c r="E58" s="156"/>
      <c r="F58" s="142"/>
    </row>
    <row r="59" spans="1:6" ht="12.75">
      <c r="A59" s="13"/>
      <c r="B59" s="13"/>
      <c r="C59" s="26" t="s">
        <v>94</v>
      </c>
      <c r="D59" s="156"/>
      <c r="E59" s="156"/>
      <c r="F59" s="142"/>
    </row>
    <row r="60" spans="1:6" ht="12.75">
      <c r="A60" s="17" t="s">
        <v>108</v>
      </c>
      <c r="B60" s="15" t="s">
        <v>138</v>
      </c>
      <c r="C60" s="16" t="s">
        <v>59</v>
      </c>
      <c r="D60" s="156"/>
      <c r="E60" s="156"/>
      <c r="F60" s="142"/>
    </row>
    <row r="61" spans="1:6" ht="12.75">
      <c r="A61" s="15" t="s">
        <v>109</v>
      </c>
      <c r="B61" s="15" t="s">
        <v>110</v>
      </c>
      <c r="C61" s="24" t="s">
        <v>9</v>
      </c>
      <c r="D61" s="156"/>
      <c r="E61" s="156"/>
      <c r="F61" s="142"/>
    </row>
    <row r="62" spans="1:6" ht="12.75">
      <c r="A62" s="23" t="s">
        <v>111</v>
      </c>
      <c r="B62" s="23" t="s">
        <v>112</v>
      </c>
      <c r="C62" s="8" t="s">
        <v>54</v>
      </c>
      <c r="D62" s="156"/>
      <c r="E62" s="156"/>
      <c r="F62" s="142"/>
    </row>
    <row r="63" spans="1:6" ht="12.75">
      <c r="A63" s="9"/>
      <c r="B63" s="23" t="s">
        <v>113</v>
      </c>
      <c r="C63" s="8" t="s">
        <v>94</v>
      </c>
      <c r="D63" s="156"/>
      <c r="E63" s="156"/>
      <c r="F63" s="142"/>
    </row>
    <row r="64" spans="1:6" ht="12.75">
      <c r="A64" s="25" t="s">
        <v>139</v>
      </c>
      <c r="B64" s="25" t="s">
        <v>140</v>
      </c>
      <c r="C64" s="11"/>
      <c r="D64" s="156"/>
      <c r="E64" s="156"/>
      <c r="F64" s="142"/>
    </row>
    <row r="65" spans="1:6" ht="12.75">
      <c r="A65" s="13"/>
      <c r="B65" s="33" t="s">
        <v>141</v>
      </c>
      <c r="C65" s="14" t="s">
        <v>59</v>
      </c>
      <c r="D65" s="156"/>
      <c r="E65" s="156"/>
      <c r="F65" s="142"/>
    </row>
    <row r="66" spans="1:6" ht="12.75">
      <c r="A66" s="151"/>
      <c r="B66" s="149" t="s">
        <v>205</v>
      </c>
      <c r="C66" s="151"/>
      <c r="D66" s="159">
        <f>(E66*E4*6/1000)+(F66*E4*6/1000)</f>
        <v>81.96</v>
      </c>
      <c r="E66" s="159">
        <v>7.98</v>
      </c>
      <c r="F66" s="159">
        <f>E66*1.12</f>
        <v>8.94</v>
      </c>
    </row>
    <row r="67" spans="1:6" ht="12.75">
      <c r="A67" s="152"/>
      <c r="B67" s="150"/>
      <c r="C67" s="152"/>
      <c r="D67" s="159"/>
      <c r="E67" s="159"/>
      <c r="F67" s="159"/>
    </row>
    <row r="68" spans="1:6" ht="12.75">
      <c r="A68" s="30"/>
      <c r="B68" s="58" t="s">
        <v>116</v>
      </c>
      <c r="C68" s="19"/>
      <c r="D68" s="163"/>
      <c r="E68" s="163"/>
      <c r="F68" s="164"/>
    </row>
    <row r="69" spans="1:6" ht="12.75">
      <c r="A69" s="30" t="s">
        <v>39</v>
      </c>
      <c r="B69" s="11" t="s">
        <v>143</v>
      </c>
      <c r="C69" s="18" t="s">
        <v>54</v>
      </c>
      <c r="D69" s="163"/>
      <c r="E69" s="163"/>
      <c r="F69" s="164"/>
    </row>
    <row r="70" spans="1:6" ht="12.75">
      <c r="A70" s="32"/>
      <c r="B70" s="33"/>
      <c r="C70" s="26" t="s">
        <v>142</v>
      </c>
      <c r="D70" s="163"/>
      <c r="E70" s="163"/>
      <c r="F70" s="164"/>
    </row>
    <row r="71" spans="1:6" ht="12.75">
      <c r="A71" s="32" t="s">
        <v>40</v>
      </c>
      <c r="B71" s="13" t="s">
        <v>144</v>
      </c>
      <c r="C71" s="26" t="s">
        <v>9</v>
      </c>
      <c r="D71" s="163"/>
      <c r="E71" s="163"/>
      <c r="F71" s="164"/>
    </row>
    <row r="72" spans="1:6" ht="12.75">
      <c r="A72" s="42" t="s">
        <v>41</v>
      </c>
      <c r="B72" s="15" t="s">
        <v>145</v>
      </c>
      <c r="C72" s="43" t="s">
        <v>20</v>
      </c>
      <c r="D72" s="163"/>
      <c r="E72" s="163"/>
      <c r="F72" s="164"/>
    </row>
    <row r="73" spans="1:6" ht="12.75">
      <c r="A73" s="44" t="s">
        <v>42</v>
      </c>
      <c r="B73" s="25" t="s">
        <v>146</v>
      </c>
      <c r="C73" s="45" t="s">
        <v>147</v>
      </c>
      <c r="D73" s="163"/>
      <c r="E73" s="163"/>
      <c r="F73" s="164"/>
    </row>
    <row r="74" spans="1:6" ht="12.75">
      <c r="A74" s="3"/>
      <c r="B74" s="3"/>
      <c r="C74" s="46" t="s">
        <v>148</v>
      </c>
      <c r="D74" s="163"/>
      <c r="E74" s="163"/>
      <c r="F74" s="164"/>
    </row>
    <row r="75" spans="1:6" ht="12.75">
      <c r="A75" s="11" t="s">
        <v>43</v>
      </c>
      <c r="B75" s="19" t="s">
        <v>117</v>
      </c>
      <c r="C75" s="11" t="s">
        <v>54</v>
      </c>
      <c r="D75" s="163"/>
      <c r="E75" s="163"/>
      <c r="F75" s="164"/>
    </row>
    <row r="76" spans="1:6" ht="12.75">
      <c r="A76" s="9"/>
      <c r="B76" s="10" t="s">
        <v>120</v>
      </c>
      <c r="C76" s="7" t="s">
        <v>118</v>
      </c>
      <c r="D76" s="163"/>
      <c r="E76" s="163"/>
      <c r="F76" s="164"/>
    </row>
    <row r="77" spans="1:6" ht="12.75">
      <c r="A77" s="13"/>
      <c r="B77" s="28" t="s">
        <v>121</v>
      </c>
      <c r="C77" s="13"/>
      <c r="D77" s="163"/>
      <c r="E77" s="163"/>
      <c r="F77" s="164"/>
    </row>
    <row r="78" spans="1:6" ht="12.75">
      <c r="A78" s="17" t="s">
        <v>44</v>
      </c>
      <c r="B78" s="29" t="s">
        <v>124</v>
      </c>
      <c r="C78" s="16" t="s">
        <v>125</v>
      </c>
      <c r="D78" s="163"/>
      <c r="E78" s="163"/>
      <c r="F78" s="164"/>
    </row>
    <row r="79" spans="1:6" ht="12.75">
      <c r="A79" s="17"/>
      <c r="B79" s="47" t="s">
        <v>119</v>
      </c>
      <c r="C79" s="17"/>
      <c r="D79" s="163"/>
      <c r="E79" s="163"/>
      <c r="F79" s="164"/>
    </row>
    <row r="80" spans="1:6" ht="12.75">
      <c r="A80" s="30" t="s">
        <v>39</v>
      </c>
      <c r="B80" s="11" t="s">
        <v>68</v>
      </c>
      <c r="C80" s="19" t="s">
        <v>54</v>
      </c>
      <c r="D80" s="163"/>
      <c r="E80" s="163"/>
      <c r="F80" s="164"/>
    </row>
    <row r="81" spans="1:6" ht="12.75">
      <c r="A81" s="31"/>
      <c r="B81" s="9" t="s">
        <v>170</v>
      </c>
      <c r="C81" s="10" t="s">
        <v>55</v>
      </c>
      <c r="D81" s="163"/>
      <c r="E81" s="163"/>
      <c r="F81" s="164"/>
    </row>
    <row r="82" spans="1:6" ht="12.75">
      <c r="A82" s="31"/>
      <c r="B82" s="9" t="s">
        <v>69</v>
      </c>
      <c r="C82" s="10" t="s">
        <v>56</v>
      </c>
      <c r="D82" s="163"/>
      <c r="E82" s="163"/>
      <c r="F82" s="164"/>
    </row>
    <row r="83" spans="1:6" ht="12.75">
      <c r="A83" s="32"/>
      <c r="B83" s="13" t="s">
        <v>70</v>
      </c>
      <c r="C83" s="20"/>
      <c r="D83" s="163"/>
      <c r="E83" s="163"/>
      <c r="F83" s="164"/>
    </row>
    <row r="84" spans="1:6" ht="12.75">
      <c r="A84" s="31" t="s">
        <v>40</v>
      </c>
      <c r="B84" s="23" t="s">
        <v>180</v>
      </c>
      <c r="C84" s="70" t="s">
        <v>158</v>
      </c>
      <c r="D84" s="163"/>
      <c r="E84" s="163"/>
      <c r="F84" s="164"/>
    </row>
    <row r="85" spans="1:6" ht="12.75">
      <c r="A85" s="31"/>
      <c r="B85" s="23" t="s">
        <v>171</v>
      </c>
      <c r="C85" s="70" t="s">
        <v>159</v>
      </c>
      <c r="D85" s="163"/>
      <c r="E85" s="163"/>
      <c r="F85" s="164"/>
    </row>
    <row r="86" spans="1:6" ht="12.75">
      <c r="A86" s="30" t="s">
        <v>41</v>
      </c>
      <c r="B86" s="30" t="s">
        <v>71</v>
      </c>
      <c r="C86" s="11"/>
      <c r="D86" s="163"/>
      <c r="E86" s="163"/>
      <c r="F86" s="164"/>
    </row>
    <row r="87" spans="1:6" ht="12.75">
      <c r="A87" s="31"/>
      <c r="B87" s="31" t="s">
        <v>72</v>
      </c>
      <c r="C87" s="7" t="s">
        <v>59</v>
      </c>
      <c r="D87" s="163"/>
      <c r="E87" s="163"/>
      <c r="F87" s="164"/>
    </row>
    <row r="88" spans="1:6" ht="12.75">
      <c r="A88" s="32"/>
      <c r="B88" s="32" t="s">
        <v>73</v>
      </c>
      <c r="C88" s="13"/>
      <c r="D88" s="163"/>
      <c r="E88" s="163"/>
      <c r="F88" s="164"/>
    </row>
    <row r="89" spans="1:6" ht="12.75">
      <c r="A89" s="30" t="s">
        <v>42</v>
      </c>
      <c r="B89" s="25" t="s">
        <v>130</v>
      </c>
      <c r="C89" s="18" t="s">
        <v>59</v>
      </c>
      <c r="D89" s="163"/>
      <c r="E89" s="163"/>
      <c r="F89" s="164"/>
    </row>
    <row r="90" spans="1:6" ht="12.75">
      <c r="A90" s="32"/>
      <c r="B90" s="33" t="s">
        <v>131</v>
      </c>
      <c r="C90" s="20"/>
      <c r="D90" s="163"/>
      <c r="E90" s="163"/>
      <c r="F90" s="164"/>
    </row>
    <row r="91" spans="1:6" ht="12.75">
      <c r="A91" s="17" t="s">
        <v>43</v>
      </c>
      <c r="B91" s="15" t="s">
        <v>137</v>
      </c>
      <c r="C91" s="18" t="s">
        <v>59</v>
      </c>
      <c r="D91" s="163"/>
      <c r="E91" s="163"/>
      <c r="F91" s="164"/>
    </row>
    <row r="92" spans="1:6" ht="12.75">
      <c r="A92" s="11" t="s">
        <v>44</v>
      </c>
      <c r="B92" s="34" t="s">
        <v>114</v>
      </c>
      <c r="C92" s="12" t="s">
        <v>122</v>
      </c>
      <c r="D92" s="163"/>
      <c r="E92" s="163"/>
      <c r="F92" s="164"/>
    </row>
    <row r="93" spans="1:6" ht="12.75">
      <c r="A93" s="13"/>
      <c r="B93" s="20"/>
      <c r="C93" s="13" t="s">
        <v>123</v>
      </c>
      <c r="D93" s="163"/>
      <c r="E93" s="163"/>
      <c r="F93" s="164"/>
    </row>
    <row r="94" spans="1:6" ht="12.75">
      <c r="A94" s="15" t="s">
        <v>45</v>
      </c>
      <c r="B94" s="15" t="s">
        <v>115</v>
      </c>
      <c r="C94" s="16" t="s">
        <v>9</v>
      </c>
      <c r="D94" s="163"/>
      <c r="E94" s="163"/>
      <c r="F94" s="164"/>
    </row>
    <row r="95" spans="1:6" ht="12.75">
      <c r="A95" s="11" t="s">
        <v>46</v>
      </c>
      <c r="B95" s="25" t="s">
        <v>128</v>
      </c>
      <c r="C95" s="11" t="s">
        <v>54</v>
      </c>
      <c r="D95" s="163"/>
      <c r="E95" s="163"/>
      <c r="F95" s="164"/>
    </row>
    <row r="96" spans="1:6" ht="12.75">
      <c r="A96" s="13"/>
      <c r="B96" s="33" t="s">
        <v>129</v>
      </c>
      <c r="C96" s="7" t="s">
        <v>118</v>
      </c>
      <c r="D96" s="163"/>
      <c r="E96" s="163"/>
      <c r="F96" s="164"/>
    </row>
    <row r="97" spans="1:6" ht="12.75">
      <c r="A97" s="11" t="s">
        <v>47</v>
      </c>
      <c r="B97" s="35" t="s">
        <v>132</v>
      </c>
      <c r="C97" s="11"/>
      <c r="D97" s="163"/>
      <c r="E97" s="163"/>
      <c r="F97" s="164"/>
    </row>
    <row r="98" spans="1:6" ht="12.75">
      <c r="A98" s="13"/>
      <c r="B98" s="36" t="s">
        <v>133</v>
      </c>
      <c r="C98" s="14" t="s">
        <v>6</v>
      </c>
      <c r="D98" s="163"/>
      <c r="E98" s="163"/>
      <c r="F98" s="164"/>
    </row>
    <row r="99" spans="1:6" ht="12.75">
      <c r="A99" s="23" t="s">
        <v>47</v>
      </c>
      <c r="B99" s="9" t="s">
        <v>51</v>
      </c>
      <c r="C99" s="7" t="s">
        <v>20</v>
      </c>
      <c r="D99" s="163"/>
      <c r="E99" s="163"/>
      <c r="F99" s="164"/>
    </row>
    <row r="100" spans="1:6" ht="12.75">
      <c r="A100" s="13"/>
      <c r="B100" s="13"/>
      <c r="C100" s="14" t="s">
        <v>57</v>
      </c>
      <c r="D100" s="163"/>
      <c r="E100" s="163"/>
      <c r="F100" s="164"/>
    </row>
    <row r="101" spans="1:6" ht="12.75">
      <c r="A101" s="11" t="s">
        <v>48</v>
      </c>
      <c r="B101" s="25" t="s">
        <v>126</v>
      </c>
      <c r="C101" s="19"/>
      <c r="D101" s="163"/>
      <c r="E101" s="163"/>
      <c r="F101" s="164"/>
    </row>
    <row r="102" spans="1:6" ht="12.75">
      <c r="A102" s="13"/>
      <c r="B102" s="33" t="s">
        <v>127</v>
      </c>
      <c r="C102" s="37" t="s">
        <v>9</v>
      </c>
      <c r="D102" s="163"/>
      <c r="E102" s="163"/>
      <c r="F102" s="164"/>
    </row>
    <row r="103" spans="1:6" ht="12.75">
      <c r="A103" s="42"/>
      <c r="B103" s="48" t="s">
        <v>149</v>
      </c>
      <c r="C103" s="42"/>
      <c r="D103" s="163"/>
      <c r="E103" s="163"/>
      <c r="F103" s="164"/>
    </row>
    <row r="104" spans="1:6" ht="12.75">
      <c r="A104" s="11" t="s">
        <v>49</v>
      </c>
      <c r="B104" s="30" t="s">
        <v>74</v>
      </c>
      <c r="C104" s="11" t="s">
        <v>54</v>
      </c>
      <c r="D104" s="163"/>
      <c r="E104" s="163"/>
      <c r="F104" s="164"/>
    </row>
    <row r="105" spans="1:6" ht="12.75">
      <c r="A105" s="9"/>
      <c r="B105" s="31" t="s">
        <v>75</v>
      </c>
      <c r="C105" s="9" t="s">
        <v>55</v>
      </c>
      <c r="D105" s="163"/>
      <c r="E105" s="163"/>
      <c r="F105" s="164"/>
    </row>
    <row r="106" spans="1:6" ht="12.75">
      <c r="A106" s="9"/>
      <c r="B106" s="31" t="s">
        <v>76</v>
      </c>
      <c r="C106" s="9" t="s">
        <v>56</v>
      </c>
      <c r="D106" s="163"/>
      <c r="E106" s="163"/>
      <c r="F106" s="164"/>
    </row>
    <row r="107" spans="1:6" ht="12.75">
      <c r="A107" s="9"/>
      <c r="B107" s="31" t="s">
        <v>77</v>
      </c>
      <c r="C107" s="9"/>
      <c r="D107" s="163"/>
      <c r="E107" s="163"/>
      <c r="F107" s="164"/>
    </row>
    <row r="108" spans="1:6" ht="12.75">
      <c r="A108" s="9"/>
      <c r="B108" s="31" t="s">
        <v>78</v>
      </c>
      <c r="C108" s="9"/>
      <c r="D108" s="163"/>
      <c r="E108" s="163"/>
      <c r="F108" s="164"/>
    </row>
    <row r="109" spans="1:6" ht="12.75">
      <c r="A109" s="9"/>
      <c r="B109" s="31" t="s">
        <v>79</v>
      </c>
      <c r="C109" s="9"/>
      <c r="D109" s="163"/>
      <c r="E109" s="163"/>
      <c r="F109" s="164"/>
    </row>
    <row r="110" spans="1:6" ht="12.75">
      <c r="A110" s="13"/>
      <c r="B110" s="32" t="s">
        <v>80</v>
      </c>
      <c r="C110" s="13"/>
      <c r="D110" s="163"/>
      <c r="E110" s="163"/>
      <c r="F110" s="164"/>
    </row>
    <row r="111" spans="1:6" ht="12.75">
      <c r="A111" s="11" t="s">
        <v>67</v>
      </c>
      <c r="B111" s="11" t="s">
        <v>81</v>
      </c>
      <c r="C111" s="18" t="s">
        <v>59</v>
      </c>
      <c r="D111" s="163"/>
      <c r="E111" s="163"/>
      <c r="F111" s="164"/>
    </row>
    <row r="112" spans="1:6" ht="12.75">
      <c r="A112" s="9"/>
      <c r="B112" s="9" t="s">
        <v>82</v>
      </c>
      <c r="C112" s="10"/>
      <c r="D112" s="163"/>
      <c r="E112" s="163"/>
      <c r="F112" s="164"/>
    </row>
    <row r="113" spans="1:6" ht="12.75">
      <c r="A113" s="9"/>
      <c r="B113" s="9" t="s">
        <v>83</v>
      </c>
      <c r="C113" s="10"/>
      <c r="D113" s="163"/>
      <c r="E113" s="163"/>
      <c r="F113" s="164"/>
    </row>
    <row r="114" spans="1:6" ht="12.75">
      <c r="A114" s="9"/>
      <c r="B114" s="9" t="s">
        <v>150</v>
      </c>
      <c r="C114" s="10"/>
      <c r="D114" s="163"/>
      <c r="E114" s="163"/>
      <c r="F114" s="164"/>
    </row>
    <row r="115" spans="1:6" ht="12.75">
      <c r="A115" s="9"/>
      <c r="B115" s="9" t="s">
        <v>84</v>
      </c>
      <c r="C115" s="10"/>
      <c r="D115" s="163"/>
      <c r="E115" s="163"/>
      <c r="F115" s="164"/>
    </row>
    <row r="116" spans="1:6" ht="12.75">
      <c r="A116" s="13"/>
      <c r="B116" s="13" t="s">
        <v>85</v>
      </c>
      <c r="C116" s="20"/>
      <c r="D116" s="163"/>
      <c r="E116" s="163"/>
      <c r="F116" s="164"/>
    </row>
    <row r="117" spans="1:6" ht="12.75">
      <c r="A117" s="11" t="s">
        <v>106</v>
      </c>
      <c r="B117" s="38" t="s">
        <v>81</v>
      </c>
      <c r="C117" s="12" t="s">
        <v>59</v>
      </c>
      <c r="D117" s="163"/>
      <c r="E117" s="163"/>
      <c r="F117" s="164"/>
    </row>
    <row r="118" spans="1:6" ht="12.75">
      <c r="A118" s="9"/>
      <c r="B118" s="39" t="s">
        <v>151</v>
      </c>
      <c r="C118" s="9"/>
      <c r="D118" s="163"/>
      <c r="E118" s="163"/>
      <c r="F118" s="164"/>
    </row>
    <row r="119" spans="1:6" ht="12.75">
      <c r="A119" s="9"/>
      <c r="B119" s="39" t="s">
        <v>152</v>
      </c>
      <c r="C119" s="9"/>
      <c r="D119" s="163"/>
      <c r="E119" s="163"/>
      <c r="F119" s="164"/>
    </row>
    <row r="120" spans="1:6" ht="12.75">
      <c r="A120" s="13"/>
      <c r="B120" s="41" t="s">
        <v>86</v>
      </c>
      <c r="C120" s="13"/>
      <c r="D120" s="163"/>
      <c r="E120" s="163"/>
      <c r="F120" s="164"/>
    </row>
    <row r="121" spans="1:6" ht="12.75">
      <c r="A121" s="9" t="s">
        <v>108</v>
      </c>
      <c r="B121" s="40" t="s">
        <v>134</v>
      </c>
      <c r="C121" s="9" t="s">
        <v>54</v>
      </c>
      <c r="D121" s="163"/>
      <c r="E121" s="163"/>
      <c r="F121" s="164"/>
    </row>
    <row r="122" spans="1:6" ht="12.75">
      <c r="A122" s="9"/>
      <c r="B122" s="40" t="s">
        <v>135</v>
      </c>
      <c r="C122" s="9" t="s">
        <v>55</v>
      </c>
      <c r="D122" s="163"/>
      <c r="E122" s="163"/>
      <c r="F122" s="164"/>
    </row>
    <row r="123" spans="1:6" ht="12.75">
      <c r="A123" s="9"/>
      <c r="B123" s="40" t="s">
        <v>136</v>
      </c>
      <c r="C123" s="9" t="s">
        <v>56</v>
      </c>
      <c r="D123" s="163"/>
      <c r="E123" s="163"/>
      <c r="F123" s="164"/>
    </row>
    <row r="124" spans="1:6" ht="12.75">
      <c r="A124" s="13"/>
      <c r="B124" s="49" t="s">
        <v>153</v>
      </c>
      <c r="C124" s="13"/>
      <c r="D124" s="163"/>
      <c r="E124" s="163"/>
      <c r="F124" s="164"/>
    </row>
    <row r="125" spans="1:6" ht="12.75">
      <c r="A125" s="91" t="s">
        <v>109</v>
      </c>
      <c r="B125" s="87" t="s">
        <v>185</v>
      </c>
      <c r="C125" s="19" t="s">
        <v>88</v>
      </c>
      <c r="D125" s="163"/>
      <c r="E125" s="163"/>
      <c r="F125" s="164"/>
    </row>
    <row r="126" spans="1:6" ht="12.75">
      <c r="A126" s="9"/>
      <c r="B126" s="88" t="s">
        <v>87</v>
      </c>
      <c r="C126" s="10" t="s">
        <v>89</v>
      </c>
      <c r="D126" s="163"/>
      <c r="E126" s="163"/>
      <c r="F126" s="164"/>
    </row>
    <row r="127" spans="1:6" ht="12.75">
      <c r="A127" s="9"/>
      <c r="B127" s="88"/>
      <c r="C127" s="10" t="s">
        <v>90</v>
      </c>
      <c r="D127" s="163"/>
      <c r="E127" s="163"/>
      <c r="F127" s="164"/>
    </row>
    <row r="128" spans="1:6" ht="12.75">
      <c r="A128" s="9"/>
      <c r="B128" s="88"/>
      <c r="C128" s="10" t="s">
        <v>91</v>
      </c>
      <c r="D128" s="163"/>
      <c r="E128" s="163"/>
      <c r="F128" s="164"/>
    </row>
    <row r="129" spans="1:6" ht="12.75">
      <c r="A129" s="9"/>
      <c r="B129" s="88"/>
      <c r="C129" s="10" t="s">
        <v>92</v>
      </c>
      <c r="D129" s="163"/>
      <c r="E129" s="163"/>
      <c r="F129" s="164"/>
    </row>
    <row r="130" spans="1:6" ht="12.75">
      <c r="A130" s="13"/>
      <c r="B130" s="89"/>
      <c r="C130" s="20" t="s">
        <v>93</v>
      </c>
      <c r="D130" s="163"/>
      <c r="E130" s="163"/>
      <c r="F130" s="164"/>
    </row>
    <row r="131" spans="1:6" ht="12.75">
      <c r="A131" s="99"/>
      <c r="B131" s="97" t="s">
        <v>206</v>
      </c>
      <c r="C131" s="16" t="s">
        <v>182</v>
      </c>
      <c r="D131" s="106">
        <f>(E131*E4*6/1000)+(F131*E4*6/1000)</f>
        <v>10.46</v>
      </c>
      <c r="E131" s="106">
        <f>'[1]Размер платы'!$F$18*1.03</f>
        <v>1.02</v>
      </c>
      <c r="F131" s="130">
        <v>1.14</v>
      </c>
    </row>
    <row r="132" spans="1:6" ht="25.5">
      <c r="A132" s="17"/>
      <c r="B132" s="120" t="s">
        <v>207</v>
      </c>
      <c r="C132" s="17"/>
      <c r="D132" s="56">
        <f>(E132*E4*6/1000)+(F132*E4*6/1000)</f>
        <v>152.2</v>
      </c>
      <c r="E132" s="56">
        <v>14.82</v>
      </c>
      <c r="F132" s="130">
        <v>16.6</v>
      </c>
    </row>
    <row r="133" spans="1:6" ht="30">
      <c r="A133" s="17"/>
      <c r="B133" s="117" t="s">
        <v>191</v>
      </c>
      <c r="C133" s="118"/>
      <c r="D133" s="119">
        <f>D132+D131+D66+D42+D25+D9</f>
        <v>352.82</v>
      </c>
      <c r="E133" s="119">
        <f>E132+E131+E66+E42+E25+E9</f>
        <v>34.36</v>
      </c>
      <c r="F133" s="119">
        <f>F132+F131+F66+F42+F25+F9</f>
        <v>38.48</v>
      </c>
    </row>
    <row r="134" spans="1:5" ht="12.75">
      <c r="A134" s="10"/>
      <c r="B134" s="114"/>
      <c r="C134" s="10"/>
      <c r="D134" s="94"/>
      <c r="E134" s="94"/>
    </row>
    <row r="135" spans="1:5" ht="12.75">
      <c r="A135" s="10"/>
      <c r="C135" s="10"/>
      <c r="D135" s="94"/>
      <c r="E135" s="94"/>
    </row>
    <row r="136" spans="1:5" ht="12.75">
      <c r="A136" s="10"/>
      <c r="C136" s="80"/>
      <c r="D136" s="94"/>
      <c r="E136" s="94"/>
    </row>
    <row r="139" spans="1:5" ht="12.75">
      <c r="A139" s="10"/>
      <c r="B139" s="80"/>
      <c r="C139" s="80"/>
      <c r="D139" s="77"/>
      <c r="E139" s="77"/>
    </row>
    <row r="140" spans="1:5" ht="12.75">
      <c r="A140" s="10"/>
      <c r="B140" s="80"/>
      <c r="C140" s="80"/>
      <c r="D140" s="113"/>
      <c r="E140" s="94"/>
    </row>
    <row r="141" spans="1:5" ht="12.75">
      <c r="A141" s="1"/>
      <c r="B141" s="1"/>
      <c r="C141" s="1"/>
      <c r="D141" s="121"/>
      <c r="E141" s="1"/>
    </row>
    <row r="142" spans="1:5" ht="12.75">
      <c r="A142" s="1"/>
      <c r="B142" s="95"/>
      <c r="C142" s="1"/>
      <c r="D142" s="1"/>
      <c r="E142" s="1"/>
    </row>
    <row r="143" spans="1:5" ht="12.75">
      <c r="A143" s="10"/>
      <c r="B143" s="95"/>
      <c r="C143" s="1"/>
      <c r="D143" s="1"/>
      <c r="E143" s="1"/>
    </row>
    <row r="144" spans="1:5" ht="12.75">
      <c r="A144" s="10"/>
      <c r="E144" s="10"/>
    </row>
    <row r="145" spans="1:5" ht="12.75">
      <c r="A145" s="10"/>
      <c r="E145" s="77"/>
    </row>
    <row r="146" spans="1:5" ht="12.75">
      <c r="A146" s="10"/>
      <c r="B146" s="80"/>
      <c r="C146" s="10"/>
      <c r="D146" s="93"/>
      <c r="E146" s="77"/>
    </row>
  </sheetData>
  <mergeCells count="31">
    <mergeCell ref="A42:A43"/>
    <mergeCell ref="B66:B67"/>
    <mergeCell ref="A66:A67"/>
    <mergeCell ref="B1:E1"/>
    <mergeCell ref="B2:E2"/>
    <mergeCell ref="A5:A6"/>
    <mergeCell ref="B5:B6"/>
    <mergeCell ref="C5:C6"/>
    <mergeCell ref="D5:D6"/>
    <mergeCell ref="E5:F5"/>
    <mergeCell ref="F10:F24"/>
    <mergeCell ref="D26:D40"/>
    <mergeCell ref="E26:E40"/>
    <mergeCell ref="F26:F40"/>
    <mergeCell ref="D10:D24"/>
    <mergeCell ref="E10:E24"/>
    <mergeCell ref="B42:B43"/>
    <mergeCell ref="C42:C43"/>
    <mergeCell ref="D42:D43"/>
    <mergeCell ref="E42:E43"/>
    <mergeCell ref="D68:D130"/>
    <mergeCell ref="E68:E130"/>
    <mergeCell ref="F68:F130"/>
    <mergeCell ref="F42:F43"/>
    <mergeCell ref="D44:D65"/>
    <mergeCell ref="E44:E65"/>
    <mergeCell ref="F44:F65"/>
    <mergeCell ref="F66:F67"/>
    <mergeCell ref="C66:C67"/>
    <mergeCell ref="D66:D67"/>
    <mergeCell ref="E66:E67"/>
  </mergeCells>
  <printOptions/>
  <pageMargins left="0" right="0" top="0" bottom="0" header="0.5118110236220472" footer="0.5118110236220472"/>
  <pageSetup horizontalDpi="600" verticalDpi="600" orientation="portrait" paperSize="9" scale="88" r:id="rId1"/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46"/>
  <sheetViews>
    <sheetView tabSelected="1" view="pageBreakPreview" zoomScale="82" zoomScaleSheetLayoutView="82" workbookViewId="0" topLeftCell="A1">
      <selection activeCell="B133" sqref="B133"/>
    </sheetView>
  </sheetViews>
  <sheetFormatPr defaultColWidth="9.00390625" defaultRowHeight="12.75"/>
  <cols>
    <col min="1" max="1" width="5.375" style="0" customWidth="1"/>
    <col min="2" max="2" width="50.375" style="0" customWidth="1"/>
    <col min="3" max="3" width="17.375" style="0" customWidth="1"/>
    <col min="4" max="4" width="12.00390625" style="0" customWidth="1"/>
    <col min="5" max="5" width="12.25390625" style="0" customWidth="1"/>
    <col min="6" max="6" width="12.00390625" style="0" customWidth="1"/>
  </cols>
  <sheetData>
    <row r="1" spans="1:5" ht="15">
      <c r="A1" s="2"/>
      <c r="B1" s="165" t="s">
        <v>0</v>
      </c>
      <c r="C1" s="165"/>
      <c r="D1" s="165"/>
      <c r="E1" s="165"/>
    </row>
    <row r="2" spans="1:5" ht="31.5" customHeight="1">
      <c r="A2" s="2"/>
      <c r="B2" s="166" t="s">
        <v>192</v>
      </c>
      <c r="C2" s="166"/>
      <c r="D2" s="166"/>
      <c r="E2" s="166"/>
    </row>
    <row r="3" spans="1:6" ht="15.75">
      <c r="A3" s="81"/>
      <c r="B3" s="82" t="s">
        <v>183</v>
      </c>
      <c r="C3" s="177" t="s">
        <v>95</v>
      </c>
      <c r="D3" s="177"/>
      <c r="E3" s="177"/>
      <c r="F3" s="177"/>
    </row>
    <row r="4" spans="1:6" ht="15">
      <c r="A4" s="122" t="s">
        <v>21</v>
      </c>
      <c r="B4" s="123"/>
      <c r="C4" s="124"/>
      <c r="D4" s="124"/>
      <c r="F4" s="127">
        <v>17604.81</v>
      </c>
    </row>
    <row r="5" spans="1:6" ht="51.75" customHeight="1">
      <c r="A5" s="156" t="s">
        <v>196</v>
      </c>
      <c r="B5" s="156"/>
      <c r="C5" s="156" t="s">
        <v>1</v>
      </c>
      <c r="D5" s="167" t="s">
        <v>195</v>
      </c>
      <c r="E5" s="167" t="s">
        <v>197</v>
      </c>
      <c r="F5" s="167"/>
    </row>
    <row r="6" spans="1:6" ht="25.5">
      <c r="A6" s="156"/>
      <c r="B6" s="156"/>
      <c r="C6" s="156"/>
      <c r="D6" s="167"/>
      <c r="E6" s="125" t="s">
        <v>193</v>
      </c>
      <c r="F6" s="126" t="s">
        <v>194</v>
      </c>
    </row>
    <row r="7" spans="1:6" ht="12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43">
        <v>6</v>
      </c>
    </row>
    <row r="8" spans="1:6" ht="25.5">
      <c r="A8" s="14"/>
      <c r="B8" s="132" t="s">
        <v>199</v>
      </c>
      <c r="C8" s="14"/>
      <c r="D8" s="105">
        <f>D9+D25</f>
        <v>797.5</v>
      </c>
      <c r="E8" s="105">
        <f>E9+E25</f>
        <v>3.56</v>
      </c>
      <c r="F8" s="105">
        <f>F9+F25</f>
        <v>3.99</v>
      </c>
    </row>
    <row r="9" spans="1:6" ht="16.5" customHeight="1">
      <c r="A9" s="13"/>
      <c r="B9" s="135" t="s">
        <v>200</v>
      </c>
      <c r="C9" s="14"/>
      <c r="D9" s="134">
        <f>(E9*F4*6/1000)+(F9*F4*6/1000)</f>
        <v>398.22</v>
      </c>
      <c r="E9" s="134">
        <v>1.78</v>
      </c>
      <c r="F9" s="133">
        <f>E9*1.12</f>
        <v>1.99</v>
      </c>
    </row>
    <row r="10" spans="1:6" ht="12.75">
      <c r="A10" s="30" t="s">
        <v>39</v>
      </c>
      <c r="B10" s="11" t="s">
        <v>2</v>
      </c>
      <c r="C10" s="151" t="s">
        <v>4</v>
      </c>
      <c r="D10" s="151"/>
      <c r="E10" s="151"/>
      <c r="F10" s="142"/>
    </row>
    <row r="11" spans="1:6" ht="12.75">
      <c r="A11" s="32"/>
      <c r="B11" s="13" t="s">
        <v>3</v>
      </c>
      <c r="C11" s="152"/>
      <c r="D11" s="155"/>
      <c r="E11" s="155"/>
      <c r="F11" s="142"/>
    </row>
    <row r="12" spans="1:6" ht="12.75">
      <c r="A12" s="30" t="s">
        <v>40</v>
      </c>
      <c r="B12" s="11" t="s">
        <v>2</v>
      </c>
      <c r="C12" s="151" t="s">
        <v>6</v>
      </c>
      <c r="D12" s="155"/>
      <c r="E12" s="155"/>
      <c r="F12" s="142"/>
    </row>
    <row r="13" spans="1:6" ht="12.75">
      <c r="A13" s="32"/>
      <c r="B13" s="13" t="s">
        <v>100</v>
      </c>
      <c r="C13" s="152"/>
      <c r="D13" s="155"/>
      <c r="E13" s="155"/>
      <c r="F13" s="142"/>
    </row>
    <row r="14" spans="1:6" ht="12.75">
      <c r="A14" s="52" t="s">
        <v>41</v>
      </c>
      <c r="B14" s="15" t="s">
        <v>5</v>
      </c>
      <c r="C14" s="16" t="s">
        <v>7</v>
      </c>
      <c r="D14" s="155"/>
      <c r="E14" s="155"/>
      <c r="F14" s="142"/>
    </row>
    <row r="15" spans="1:6" ht="12.75">
      <c r="A15" s="52" t="s">
        <v>42</v>
      </c>
      <c r="B15" s="17" t="s">
        <v>8</v>
      </c>
      <c r="C15" s="16" t="s">
        <v>20</v>
      </c>
      <c r="D15" s="155"/>
      <c r="E15" s="155"/>
      <c r="F15" s="142"/>
    </row>
    <row r="16" spans="1:6" ht="12.75">
      <c r="A16" s="30" t="s">
        <v>43</v>
      </c>
      <c r="B16" s="11" t="s">
        <v>10</v>
      </c>
      <c r="C16" s="151" t="s">
        <v>12</v>
      </c>
      <c r="D16" s="155"/>
      <c r="E16" s="155"/>
      <c r="F16" s="142"/>
    </row>
    <row r="17" spans="1:6" ht="12.75">
      <c r="A17" s="32"/>
      <c r="B17" s="13" t="s">
        <v>11</v>
      </c>
      <c r="C17" s="152"/>
      <c r="D17" s="155"/>
      <c r="E17" s="155"/>
      <c r="F17" s="142"/>
    </row>
    <row r="18" spans="1:6" ht="12.75">
      <c r="A18" s="30" t="s">
        <v>44</v>
      </c>
      <c r="B18" s="11" t="s">
        <v>13</v>
      </c>
      <c r="C18" s="151" t="s">
        <v>9</v>
      </c>
      <c r="D18" s="155"/>
      <c r="E18" s="155"/>
      <c r="F18" s="142"/>
    </row>
    <row r="19" spans="1:6" ht="12.75">
      <c r="A19" s="31"/>
      <c r="B19" s="9" t="s">
        <v>14</v>
      </c>
      <c r="C19" s="155"/>
      <c r="D19" s="155"/>
      <c r="E19" s="155"/>
      <c r="F19" s="142"/>
    </row>
    <row r="20" spans="1:6" ht="12.75">
      <c r="A20" s="31"/>
      <c r="B20" s="9" t="s">
        <v>15</v>
      </c>
      <c r="C20" s="155"/>
      <c r="D20" s="155"/>
      <c r="E20" s="155"/>
      <c r="F20" s="142"/>
    </row>
    <row r="21" spans="1:6" ht="12.75">
      <c r="A21" s="31"/>
      <c r="B21" s="9" t="s">
        <v>16</v>
      </c>
      <c r="C21" s="155"/>
      <c r="D21" s="155"/>
      <c r="E21" s="155"/>
      <c r="F21" s="142"/>
    </row>
    <row r="22" spans="1:6" ht="12.75">
      <c r="A22" s="32"/>
      <c r="B22" s="13" t="s">
        <v>17</v>
      </c>
      <c r="C22" s="152"/>
      <c r="D22" s="155"/>
      <c r="E22" s="155"/>
      <c r="F22" s="142"/>
    </row>
    <row r="23" spans="1:6" ht="12.75">
      <c r="A23" s="31" t="s">
        <v>45</v>
      </c>
      <c r="B23" s="9" t="s">
        <v>18</v>
      </c>
      <c r="C23" s="151" t="s">
        <v>20</v>
      </c>
      <c r="D23" s="155"/>
      <c r="E23" s="155"/>
      <c r="F23" s="142"/>
    </row>
    <row r="24" spans="1:6" ht="12.75">
      <c r="A24" s="32"/>
      <c r="B24" s="13" t="s">
        <v>19</v>
      </c>
      <c r="C24" s="152"/>
      <c r="D24" s="152"/>
      <c r="E24" s="152"/>
      <c r="F24" s="142"/>
    </row>
    <row r="25" spans="1:6" ht="15.75" customHeight="1">
      <c r="A25" s="17"/>
      <c r="B25" s="136" t="s">
        <v>201</v>
      </c>
      <c r="C25" s="16"/>
      <c r="D25" s="133">
        <f>(F4*E25*6/1000)+(F25*F4*6/1000)</f>
        <v>399.28</v>
      </c>
      <c r="E25" s="133">
        <v>1.78</v>
      </c>
      <c r="F25" s="133">
        <f>F9+0.01</f>
        <v>2</v>
      </c>
    </row>
    <row r="26" spans="1:6" ht="12.75">
      <c r="A26" s="11"/>
      <c r="B26" s="18" t="s">
        <v>22</v>
      </c>
      <c r="C26" s="12"/>
      <c r="D26" s="151"/>
      <c r="E26" s="151"/>
      <c r="F26" s="142"/>
    </row>
    <row r="27" spans="1:6" ht="12.75">
      <c r="A27" s="11" t="s">
        <v>39</v>
      </c>
      <c r="B27" s="19" t="s">
        <v>26</v>
      </c>
      <c r="C27" s="151" t="s">
        <v>23</v>
      </c>
      <c r="D27" s="155"/>
      <c r="E27" s="155"/>
      <c r="F27" s="142"/>
    </row>
    <row r="28" spans="1:6" ht="12.75">
      <c r="A28" s="13"/>
      <c r="B28" s="20" t="s">
        <v>27</v>
      </c>
      <c r="C28" s="152"/>
      <c r="D28" s="155"/>
      <c r="E28" s="155"/>
      <c r="F28" s="142"/>
    </row>
    <row r="29" spans="1:6" ht="12.75">
      <c r="A29" s="11" t="s">
        <v>40</v>
      </c>
      <c r="B29" s="19" t="s">
        <v>24</v>
      </c>
      <c r="C29" s="12" t="s">
        <v>96</v>
      </c>
      <c r="D29" s="155"/>
      <c r="E29" s="155"/>
      <c r="F29" s="142"/>
    </row>
    <row r="30" spans="1:6" ht="12.75">
      <c r="A30" s="13"/>
      <c r="B30" s="20" t="s">
        <v>28</v>
      </c>
      <c r="C30" s="14" t="s">
        <v>97</v>
      </c>
      <c r="D30" s="155"/>
      <c r="E30" s="155"/>
      <c r="F30" s="142"/>
    </row>
    <row r="31" spans="1:6" ht="12.75">
      <c r="A31" s="17" t="s">
        <v>41</v>
      </c>
      <c r="B31" s="21" t="s">
        <v>25</v>
      </c>
      <c r="C31" s="16" t="s">
        <v>23</v>
      </c>
      <c r="D31" s="155"/>
      <c r="E31" s="155"/>
      <c r="F31" s="142"/>
    </row>
    <row r="32" spans="1:6" ht="12.75">
      <c r="A32" s="17" t="s">
        <v>42</v>
      </c>
      <c r="B32" s="21" t="s">
        <v>29</v>
      </c>
      <c r="C32" s="16" t="s">
        <v>98</v>
      </c>
      <c r="D32" s="155"/>
      <c r="E32" s="155"/>
      <c r="F32" s="142"/>
    </row>
    <row r="33" spans="1:6" ht="12.75">
      <c r="A33" s="17" t="s">
        <v>43</v>
      </c>
      <c r="B33" s="21" t="s">
        <v>31</v>
      </c>
      <c r="C33" s="16" t="s">
        <v>30</v>
      </c>
      <c r="D33" s="155"/>
      <c r="E33" s="155"/>
      <c r="F33" s="142"/>
    </row>
    <row r="34" spans="1:6" ht="12.75">
      <c r="A34" s="17" t="s">
        <v>44</v>
      </c>
      <c r="B34" s="21" t="s">
        <v>32</v>
      </c>
      <c r="C34" s="16" t="s">
        <v>23</v>
      </c>
      <c r="D34" s="155"/>
      <c r="E34" s="155"/>
      <c r="F34" s="142"/>
    </row>
    <row r="35" spans="1:6" ht="12.75">
      <c r="A35" s="9"/>
      <c r="B35" s="8" t="s">
        <v>33</v>
      </c>
      <c r="C35" s="7"/>
      <c r="D35" s="155"/>
      <c r="E35" s="155"/>
      <c r="F35" s="142"/>
    </row>
    <row r="36" spans="1:6" ht="12.75">
      <c r="A36" s="17" t="s">
        <v>45</v>
      </c>
      <c r="B36" s="21" t="s">
        <v>34</v>
      </c>
      <c r="C36" s="16" t="s">
        <v>99</v>
      </c>
      <c r="D36" s="155"/>
      <c r="E36" s="155"/>
      <c r="F36" s="142"/>
    </row>
    <row r="37" spans="1:6" ht="12.75">
      <c r="A37" s="17" t="s">
        <v>46</v>
      </c>
      <c r="B37" s="21" t="s">
        <v>38</v>
      </c>
      <c r="C37" s="16" t="s">
        <v>30</v>
      </c>
      <c r="D37" s="155"/>
      <c r="E37" s="155"/>
      <c r="F37" s="142"/>
    </row>
    <row r="38" spans="1:6" ht="12.75">
      <c r="A38" s="17" t="s">
        <v>47</v>
      </c>
      <c r="B38" s="21" t="s">
        <v>32</v>
      </c>
      <c r="C38" s="16" t="s">
        <v>23</v>
      </c>
      <c r="D38" s="155"/>
      <c r="E38" s="155"/>
      <c r="F38" s="142"/>
    </row>
    <row r="39" spans="1:6" ht="12.75">
      <c r="A39" s="17" t="s">
        <v>48</v>
      </c>
      <c r="B39" s="21" t="s">
        <v>35</v>
      </c>
      <c r="C39" s="16" t="s">
        <v>36</v>
      </c>
      <c r="D39" s="155"/>
      <c r="E39" s="155"/>
      <c r="F39" s="142"/>
    </row>
    <row r="40" spans="1:6" ht="12.75">
      <c r="A40" s="13" t="s">
        <v>49</v>
      </c>
      <c r="B40" s="20" t="s">
        <v>37</v>
      </c>
      <c r="C40" s="14" t="s">
        <v>30</v>
      </c>
      <c r="D40" s="152"/>
      <c r="E40" s="152"/>
      <c r="F40" s="142"/>
    </row>
    <row r="41" spans="1:6" ht="30.75" customHeight="1">
      <c r="A41" s="17"/>
      <c r="B41" s="131" t="s">
        <v>202</v>
      </c>
      <c r="C41" s="76"/>
      <c r="D41" s="106">
        <f>D42+D66</f>
        <v>1499.93</v>
      </c>
      <c r="E41" s="106">
        <f>E42+E66</f>
        <v>6.7</v>
      </c>
      <c r="F41" s="106">
        <f>F42+F66</f>
        <v>7.5</v>
      </c>
    </row>
    <row r="42" spans="1:6" ht="12.75">
      <c r="A42" s="156"/>
      <c r="B42" s="153" t="s">
        <v>203</v>
      </c>
      <c r="C42" s="156"/>
      <c r="D42" s="159">
        <f>(E42*F4*6/1000)+(F42*F4*6/1000)</f>
        <v>483.78</v>
      </c>
      <c r="E42" s="159">
        <v>2.16</v>
      </c>
      <c r="F42" s="159">
        <f>E42*1.12</f>
        <v>2.42</v>
      </c>
    </row>
    <row r="43" spans="1:6" ht="12.75">
      <c r="A43" s="156"/>
      <c r="B43" s="154"/>
      <c r="C43" s="156"/>
      <c r="D43" s="159"/>
      <c r="E43" s="159"/>
      <c r="F43" s="159"/>
    </row>
    <row r="44" spans="1:6" ht="12.75">
      <c r="A44" s="17" t="s">
        <v>39</v>
      </c>
      <c r="B44" s="17" t="s">
        <v>65</v>
      </c>
      <c r="C44" s="21" t="s">
        <v>54</v>
      </c>
      <c r="D44" s="151"/>
      <c r="E44" s="151"/>
      <c r="F44" s="142"/>
    </row>
    <row r="45" spans="1:6" ht="12.75">
      <c r="A45" s="11" t="s">
        <v>40</v>
      </c>
      <c r="B45" s="11" t="s">
        <v>52</v>
      </c>
      <c r="C45" s="19" t="s">
        <v>55</v>
      </c>
      <c r="D45" s="155"/>
      <c r="E45" s="155"/>
      <c r="F45" s="142"/>
    </row>
    <row r="46" spans="1:6" ht="12.75">
      <c r="A46" s="32"/>
      <c r="B46" s="13" t="s">
        <v>50</v>
      </c>
      <c r="C46" s="20" t="s">
        <v>56</v>
      </c>
      <c r="D46" s="155"/>
      <c r="E46" s="155"/>
      <c r="F46" s="142"/>
    </row>
    <row r="47" spans="1:6" ht="12.75">
      <c r="A47" s="17" t="s">
        <v>41</v>
      </c>
      <c r="B47" s="17" t="s">
        <v>53</v>
      </c>
      <c r="C47" s="22" t="s">
        <v>59</v>
      </c>
      <c r="D47" s="155"/>
      <c r="E47" s="155"/>
      <c r="F47" s="142"/>
    </row>
    <row r="48" spans="1:6" ht="12.75">
      <c r="A48" s="17" t="s">
        <v>42</v>
      </c>
      <c r="B48" s="17" t="s">
        <v>60</v>
      </c>
      <c r="C48" s="22" t="s">
        <v>59</v>
      </c>
      <c r="D48" s="155"/>
      <c r="E48" s="155"/>
      <c r="F48" s="142"/>
    </row>
    <row r="49" spans="1:6" ht="12.75">
      <c r="A49" s="17" t="s">
        <v>43</v>
      </c>
      <c r="B49" s="17" t="s">
        <v>61</v>
      </c>
      <c r="C49" s="22" t="s">
        <v>9</v>
      </c>
      <c r="D49" s="155"/>
      <c r="E49" s="155"/>
      <c r="F49" s="142"/>
    </row>
    <row r="50" spans="1:6" ht="12.75">
      <c r="A50" s="17" t="s">
        <v>44</v>
      </c>
      <c r="B50" s="17" t="s">
        <v>58</v>
      </c>
      <c r="C50" s="10" t="s">
        <v>54</v>
      </c>
      <c r="D50" s="155"/>
      <c r="E50" s="155"/>
      <c r="F50" s="142"/>
    </row>
    <row r="51" spans="1:6" ht="12.75">
      <c r="A51" s="11" t="s">
        <v>45</v>
      </c>
      <c r="B51" s="11" t="s">
        <v>101</v>
      </c>
      <c r="C51" s="10" t="s">
        <v>55</v>
      </c>
      <c r="D51" s="155"/>
      <c r="E51" s="155"/>
      <c r="F51" s="142"/>
    </row>
    <row r="52" spans="1:6" ht="12.75">
      <c r="A52" s="9"/>
      <c r="B52" s="23" t="s">
        <v>102</v>
      </c>
      <c r="C52" s="10" t="s">
        <v>56</v>
      </c>
      <c r="D52" s="155"/>
      <c r="E52" s="155"/>
      <c r="F52" s="142"/>
    </row>
    <row r="53" spans="1:6" ht="12.75">
      <c r="A53" s="17" t="s">
        <v>46</v>
      </c>
      <c r="B53" s="17" t="s">
        <v>62</v>
      </c>
      <c r="C53" s="22" t="s">
        <v>59</v>
      </c>
      <c r="D53" s="155"/>
      <c r="E53" s="155"/>
      <c r="F53" s="142"/>
    </row>
    <row r="54" spans="1:6" ht="12.75">
      <c r="A54" s="17" t="s">
        <v>47</v>
      </c>
      <c r="B54" s="57" t="s">
        <v>63</v>
      </c>
      <c r="C54" s="16" t="s">
        <v>59</v>
      </c>
      <c r="D54" s="155"/>
      <c r="E54" s="155"/>
      <c r="F54" s="142"/>
    </row>
    <row r="55" spans="1:6" ht="12.75">
      <c r="A55" s="13" t="s">
        <v>48</v>
      </c>
      <c r="B55" s="13" t="s">
        <v>64</v>
      </c>
      <c r="C55" s="14" t="s">
        <v>59</v>
      </c>
      <c r="D55" s="155"/>
      <c r="E55" s="155"/>
      <c r="F55" s="142"/>
    </row>
    <row r="56" spans="1:6" ht="12.75">
      <c r="A56" s="17" t="s">
        <v>49</v>
      </c>
      <c r="B56" s="15" t="s">
        <v>103</v>
      </c>
      <c r="C56" s="24" t="s">
        <v>104</v>
      </c>
      <c r="D56" s="155"/>
      <c r="E56" s="155"/>
      <c r="F56" s="142"/>
    </row>
    <row r="57" spans="1:6" ht="12.75">
      <c r="A57" s="15" t="s">
        <v>67</v>
      </c>
      <c r="B57" s="15" t="s">
        <v>105</v>
      </c>
      <c r="C57" s="22" t="str">
        <f>C56</f>
        <v>1 раз в 5 лет</v>
      </c>
      <c r="D57" s="155"/>
      <c r="E57" s="155"/>
      <c r="F57" s="142"/>
    </row>
    <row r="58" spans="1:6" ht="12.75">
      <c r="A58" s="25" t="s">
        <v>106</v>
      </c>
      <c r="B58" s="25" t="s">
        <v>107</v>
      </c>
      <c r="C58" s="18" t="s">
        <v>54</v>
      </c>
      <c r="D58" s="155"/>
      <c r="E58" s="155"/>
      <c r="F58" s="142"/>
    </row>
    <row r="59" spans="1:6" ht="12.75">
      <c r="A59" s="13"/>
      <c r="B59" s="13"/>
      <c r="C59" s="26" t="s">
        <v>94</v>
      </c>
      <c r="D59" s="155"/>
      <c r="E59" s="155"/>
      <c r="F59" s="142"/>
    </row>
    <row r="60" spans="1:6" ht="12.75">
      <c r="A60" s="17" t="s">
        <v>108</v>
      </c>
      <c r="B60" s="15" t="s">
        <v>138</v>
      </c>
      <c r="C60" s="16" t="s">
        <v>59</v>
      </c>
      <c r="D60" s="155"/>
      <c r="E60" s="155"/>
      <c r="F60" s="142"/>
    </row>
    <row r="61" spans="1:6" ht="12.75">
      <c r="A61" s="15" t="s">
        <v>109</v>
      </c>
      <c r="B61" s="15" t="s">
        <v>110</v>
      </c>
      <c r="C61" s="24" t="s">
        <v>9</v>
      </c>
      <c r="D61" s="155"/>
      <c r="E61" s="155"/>
      <c r="F61" s="142"/>
    </row>
    <row r="62" spans="1:6" ht="12.75">
      <c r="A62" s="23" t="s">
        <v>111</v>
      </c>
      <c r="B62" s="23" t="s">
        <v>112</v>
      </c>
      <c r="C62" s="8" t="s">
        <v>54</v>
      </c>
      <c r="D62" s="155"/>
      <c r="E62" s="155"/>
      <c r="F62" s="142"/>
    </row>
    <row r="63" spans="1:6" ht="12.75">
      <c r="A63" s="9"/>
      <c r="B63" s="23" t="s">
        <v>113</v>
      </c>
      <c r="C63" s="8" t="s">
        <v>94</v>
      </c>
      <c r="D63" s="155"/>
      <c r="E63" s="155"/>
      <c r="F63" s="142"/>
    </row>
    <row r="64" spans="1:6" ht="12.75">
      <c r="A64" s="25" t="s">
        <v>139</v>
      </c>
      <c r="B64" s="25" t="s">
        <v>140</v>
      </c>
      <c r="C64" s="11"/>
      <c r="D64" s="155"/>
      <c r="E64" s="155"/>
      <c r="F64" s="142"/>
    </row>
    <row r="65" spans="1:6" ht="12.75">
      <c r="A65" s="13"/>
      <c r="B65" s="33" t="s">
        <v>141</v>
      </c>
      <c r="C65" s="14" t="s">
        <v>59</v>
      </c>
      <c r="D65" s="152"/>
      <c r="E65" s="152"/>
      <c r="F65" s="142"/>
    </row>
    <row r="66" spans="1:6" ht="12.75">
      <c r="A66" s="30"/>
      <c r="B66" s="149" t="s">
        <v>205</v>
      </c>
      <c r="C66" s="151"/>
      <c r="D66" s="171">
        <f>(E66*F4*6/1000)+(F66*F4*6/1000)</f>
        <v>1016.15</v>
      </c>
      <c r="E66" s="171">
        <v>4.54</v>
      </c>
      <c r="F66" s="159">
        <f>E66*1.12</f>
        <v>5.08</v>
      </c>
    </row>
    <row r="67" spans="1:6" ht="12.75">
      <c r="A67" s="32"/>
      <c r="B67" s="150"/>
      <c r="C67" s="152"/>
      <c r="D67" s="161"/>
      <c r="E67" s="161"/>
      <c r="F67" s="159"/>
    </row>
    <row r="68" spans="1:6" ht="12.75">
      <c r="A68" s="30"/>
      <c r="B68" s="58" t="s">
        <v>116</v>
      </c>
      <c r="C68" s="19"/>
      <c r="D68" s="168"/>
      <c r="E68" s="168"/>
      <c r="F68" s="142"/>
    </row>
    <row r="69" spans="1:6" ht="12.75">
      <c r="A69" s="30" t="s">
        <v>39</v>
      </c>
      <c r="B69" s="11" t="s">
        <v>143</v>
      </c>
      <c r="C69" s="18" t="s">
        <v>54</v>
      </c>
      <c r="D69" s="169"/>
      <c r="E69" s="169"/>
      <c r="F69" s="142"/>
    </row>
    <row r="70" spans="1:6" ht="12.75">
      <c r="A70" s="32"/>
      <c r="B70" s="33"/>
      <c r="C70" s="26" t="s">
        <v>142</v>
      </c>
      <c r="D70" s="169"/>
      <c r="E70" s="169"/>
      <c r="F70" s="142"/>
    </row>
    <row r="71" spans="1:6" ht="12.75">
      <c r="A71" s="32" t="s">
        <v>40</v>
      </c>
      <c r="B71" s="13" t="s">
        <v>144</v>
      </c>
      <c r="C71" s="26" t="s">
        <v>9</v>
      </c>
      <c r="D71" s="169"/>
      <c r="E71" s="169"/>
      <c r="F71" s="142"/>
    </row>
    <row r="72" spans="1:6" ht="12.75">
      <c r="A72" s="42" t="s">
        <v>41</v>
      </c>
      <c r="B72" s="15" t="s">
        <v>145</v>
      </c>
      <c r="C72" s="43" t="s">
        <v>20</v>
      </c>
      <c r="D72" s="169"/>
      <c r="E72" s="169"/>
      <c r="F72" s="142"/>
    </row>
    <row r="73" spans="1:6" ht="12.75">
      <c r="A73" s="44" t="s">
        <v>42</v>
      </c>
      <c r="B73" s="25" t="s">
        <v>146</v>
      </c>
      <c r="C73" s="45" t="s">
        <v>147</v>
      </c>
      <c r="D73" s="169"/>
      <c r="E73" s="169"/>
      <c r="F73" s="142"/>
    </row>
    <row r="74" spans="1:6" ht="12.75">
      <c r="A74" s="3"/>
      <c r="B74" s="3"/>
      <c r="C74" s="46" t="s">
        <v>148</v>
      </c>
      <c r="D74" s="169"/>
      <c r="E74" s="169"/>
      <c r="F74" s="142"/>
    </row>
    <row r="75" spans="1:6" ht="12.75">
      <c r="A75" s="11" t="s">
        <v>43</v>
      </c>
      <c r="B75" s="19" t="s">
        <v>117</v>
      </c>
      <c r="C75" s="11" t="s">
        <v>54</v>
      </c>
      <c r="D75" s="169"/>
      <c r="E75" s="169"/>
      <c r="F75" s="142"/>
    </row>
    <row r="76" spans="1:6" ht="12.75">
      <c r="A76" s="9"/>
      <c r="B76" s="10" t="s">
        <v>120</v>
      </c>
      <c r="C76" s="7" t="s">
        <v>118</v>
      </c>
      <c r="D76" s="169"/>
      <c r="E76" s="169"/>
      <c r="F76" s="142"/>
    </row>
    <row r="77" spans="1:6" ht="12.75">
      <c r="A77" s="13"/>
      <c r="B77" s="28" t="s">
        <v>121</v>
      </c>
      <c r="C77" s="13"/>
      <c r="D77" s="169"/>
      <c r="E77" s="169"/>
      <c r="F77" s="142"/>
    </row>
    <row r="78" spans="1:6" ht="12.75">
      <c r="A78" s="17" t="s">
        <v>44</v>
      </c>
      <c r="B78" s="29" t="s">
        <v>124</v>
      </c>
      <c r="C78" s="16" t="s">
        <v>125</v>
      </c>
      <c r="D78" s="169"/>
      <c r="E78" s="169"/>
      <c r="F78" s="142"/>
    </row>
    <row r="79" spans="1:6" ht="12.75">
      <c r="A79" s="17"/>
      <c r="B79" s="47" t="s">
        <v>119</v>
      </c>
      <c r="C79" s="17"/>
      <c r="D79" s="169"/>
      <c r="E79" s="169"/>
      <c r="F79" s="142"/>
    </row>
    <row r="80" spans="1:6" ht="12.75">
      <c r="A80" s="30" t="s">
        <v>39</v>
      </c>
      <c r="B80" s="11" t="s">
        <v>68</v>
      </c>
      <c r="C80" s="19" t="s">
        <v>54</v>
      </c>
      <c r="D80" s="169"/>
      <c r="E80" s="169"/>
      <c r="F80" s="142"/>
    </row>
    <row r="81" spans="1:6" ht="12.75">
      <c r="A81" s="31"/>
      <c r="B81" s="9" t="s">
        <v>170</v>
      </c>
      <c r="C81" s="10" t="s">
        <v>55</v>
      </c>
      <c r="D81" s="169"/>
      <c r="E81" s="169"/>
      <c r="F81" s="142"/>
    </row>
    <row r="82" spans="1:6" ht="12.75">
      <c r="A82" s="31"/>
      <c r="B82" s="9" t="s">
        <v>69</v>
      </c>
      <c r="C82" s="10" t="s">
        <v>56</v>
      </c>
      <c r="D82" s="169"/>
      <c r="E82" s="169"/>
      <c r="F82" s="142"/>
    </row>
    <row r="83" spans="1:6" ht="12.75">
      <c r="A83" s="32"/>
      <c r="B83" s="13" t="s">
        <v>70</v>
      </c>
      <c r="C83" s="20"/>
      <c r="D83" s="169"/>
      <c r="E83" s="169"/>
      <c r="F83" s="142"/>
    </row>
    <row r="84" spans="1:6" ht="12.75">
      <c r="A84" s="31" t="s">
        <v>40</v>
      </c>
      <c r="B84" s="23" t="s">
        <v>180</v>
      </c>
      <c r="C84" s="70" t="s">
        <v>158</v>
      </c>
      <c r="D84" s="169"/>
      <c r="E84" s="169"/>
      <c r="F84" s="142"/>
    </row>
    <row r="85" spans="1:6" ht="12.75">
      <c r="A85" s="31"/>
      <c r="B85" s="23" t="s">
        <v>171</v>
      </c>
      <c r="C85" s="70" t="s">
        <v>159</v>
      </c>
      <c r="D85" s="169"/>
      <c r="E85" s="169"/>
      <c r="F85" s="142"/>
    </row>
    <row r="86" spans="1:6" ht="12.75">
      <c r="A86" s="30" t="s">
        <v>41</v>
      </c>
      <c r="B86" s="30" t="s">
        <v>71</v>
      </c>
      <c r="C86" s="11"/>
      <c r="D86" s="169"/>
      <c r="E86" s="169"/>
      <c r="F86" s="142"/>
    </row>
    <row r="87" spans="1:6" ht="12.75">
      <c r="A87" s="31"/>
      <c r="B87" s="31" t="s">
        <v>72</v>
      </c>
      <c r="C87" s="7" t="s">
        <v>59</v>
      </c>
      <c r="D87" s="169"/>
      <c r="E87" s="169"/>
      <c r="F87" s="142"/>
    </row>
    <row r="88" spans="1:6" ht="12.75">
      <c r="A88" s="32"/>
      <c r="B88" s="32" t="s">
        <v>73</v>
      </c>
      <c r="C88" s="13"/>
      <c r="D88" s="169"/>
      <c r="E88" s="169"/>
      <c r="F88" s="142"/>
    </row>
    <row r="89" spans="1:6" ht="12.75">
      <c r="A89" s="30" t="s">
        <v>42</v>
      </c>
      <c r="B89" s="25" t="s">
        <v>130</v>
      </c>
      <c r="C89" s="18" t="s">
        <v>59</v>
      </c>
      <c r="D89" s="169"/>
      <c r="E89" s="169"/>
      <c r="F89" s="142"/>
    </row>
    <row r="90" spans="1:6" ht="12.75">
      <c r="A90" s="32"/>
      <c r="B90" s="33" t="s">
        <v>131</v>
      </c>
      <c r="C90" s="20"/>
      <c r="D90" s="169"/>
      <c r="E90" s="169"/>
      <c r="F90" s="142"/>
    </row>
    <row r="91" spans="1:6" ht="12.75">
      <c r="A91" s="17" t="s">
        <v>43</v>
      </c>
      <c r="B91" s="15" t="s">
        <v>137</v>
      </c>
      <c r="C91" s="18" t="s">
        <v>59</v>
      </c>
      <c r="D91" s="169"/>
      <c r="E91" s="169"/>
      <c r="F91" s="142"/>
    </row>
    <row r="92" spans="1:6" ht="12.75">
      <c r="A92" s="11" t="s">
        <v>44</v>
      </c>
      <c r="B92" s="34" t="s">
        <v>114</v>
      </c>
      <c r="C92" s="12" t="s">
        <v>122</v>
      </c>
      <c r="D92" s="169"/>
      <c r="E92" s="169"/>
      <c r="F92" s="142"/>
    </row>
    <row r="93" spans="1:6" ht="12.75">
      <c r="A93" s="13"/>
      <c r="B93" s="20"/>
      <c r="C93" s="13" t="s">
        <v>123</v>
      </c>
      <c r="D93" s="169"/>
      <c r="E93" s="169"/>
      <c r="F93" s="142"/>
    </row>
    <row r="94" spans="1:6" ht="12.75">
      <c r="A94" s="15" t="s">
        <v>45</v>
      </c>
      <c r="B94" s="15" t="s">
        <v>115</v>
      </c>
      <c r="C94" s="16" t="s">
        <v>9</v>
      </c>
      <c r="D94" s="169"/>
      <c r="E94" s="169"/>
      <c r="F94" s="142"/>
    </row>
    <row r="95" spans="1:6" ht="15" customHeight="1">
      <c r="A95" s="11" t="s">
        <v>46</v>
      </c>
      <c r="B95" s="25" t="s">
        <v>128</v>
      </c>
      <c r="C95" s="11" t="s">
        <v>54</v>
      </c>
      <c r="D95" s="169"/>
      <c r="E95" s="169"/>
      <c r="F95" s="142"/>
    </row>
    <row r="96" spans="1:6" ht="15.75" customHeight="1">
      <c r="A96" s="13"/>
      <c r="B96" s="33" t="s">
        <v>129</v>
      </c>
      <c r="C96" s="7" t="s">
        <v>118</v>
      </c>
      <c r="D96" s="169"/>
      <c r="E96" s="169"/>
      <c r="F96" s="142"/>
    </row>
    <row r="97" spans="1:6" ht="15.75" customHeight="1">
      <c r="A97" s="11" t="s">
        <v>47</v>
      </c>
      <c r="B97" s="35" t="s">
        <v>132</v>
      </c>
      <c r="C97" s="11"/>
      <c r="D97" s="169"/>
      <c r="E97" s="169"/>
      <c r="F97" s="142"/>
    </row>
    <row r="98" spans="1:6" ht="15" customHeight="1">
      <c r="A98" s="13"/>
      <c r="B98" s="36" t="s">
        <v>133</v>
      </c>
      <c r="C98" s="14" t="s">
        <v>6</v>
      </c>
      <c r="D98" s="169"/>
      <c r="E98" s="169"/>
      <c r="F98" s="142"/>
    </row>
    <row r="99" spans="1:6" ht="12.75">
      <c r="A99" s="23" t="s">
        <v>47</v>
      </c>
      <c r="B99" s="9" t="s">
        <v>51</v>
      </c>
      <c r="C99" s="7" t="s">
        <v>20</v>
      </c>
      <c r="D99" s="169"/>
      <c r="E99" s="169"/>
      <c r="F99" s="142"/>
    </row>
    <row r="100" spans="1:6" ht="12.75" customHeight="1">
      <c r="A100" s="13"/>
      <c r="B100" s="13"/>
      <c r="C100" s="14" t="s">
        <v>57</v>
      </c>
      <c r="D100" s="169"/>
      <c r="E100" s="169"/>
      <c r="F100" s="142"/>
    </row>
    <row r="101" spans="1:6" ht="14.25" customHeight="1">
      <c r="A101" s="11" t="s">
        <v>48</v>
      </c>
      <c r="B101" s="25" t="s">
        <v>126</v>
      </c>
      <c r="C101" s="19"/>
      <c r="D101" s="169"/>
      <c r="E101" s="169"/>
      <c r="F101" s="142"/>
    </row>
    <row r="102" spans="1:6" ht="14.25" customHeight="1">
      <c r="A102" s="13"/>
      <c r="B102" s="33" t="s">
        <v>127</v>
      </c>
      <c r="C102" s="37" t="s">
        <v>9</v>
      </c>
      <c r="D102" s="169"/>
      <c r="E102" s="169"/>
      <c r="F102" s="142"/>
    </row>
    <row r="103" spans="1:6" ht="12.75">
      <c r="A103" s="42"/>
      <c r="B103" s="48" t="s">
        <v>149</v>
      </c>
      <c r="C103" s="42"/>
      <c r="D103" s="169"/>
      <c r="E103" s="169"/>
      <c r="F103" s="142"/>
    </row>
    <row r="104" spans="1:6" ht="12.75">
      <c r="A104" s="11" t="s">
        <v>49</v>
      </c>
      <c r="B104" s="30" t="s">
        <v>74</v>
      </c>
      <c r="C104" s="11" t="s">
        <v>54</v>
      </c>
      <c r="D104" s="169"/>
      <c r="E104" s="169"/>
      <c r="F104" s="142"/>
    </row>
    <row r="105" spans="1:6" ht="12.75">
      <c r="A105" s="9"/>
      <c r="B105" s="31" t="s">
        <v>75</v>
      </c>
      <c r="C105" s="9" t="s">
        <v>55</v>
      </c>
      <c r="D105" s="169"/>
      <c r="E105" s="169"/>
      <c r="F105" s="142"/>
    </row>
    <row r="106" spans="1:6" ht="12.75">
      <c r="A106" s="9"/>
      <c r="B106" s="31" t="s">
        <v>76</v>
      </c>
      <c r="C106" s="9" t="s">
        <v>56</v>
      </c>
      <c r="D106" s="169"/>
      <c r="E106" s="169"/>
      <c r="F106" s="142"/>
    </row>
    <row r="107" spans="1:6" ht="12.75">
      <c r="A107" s="9"/>
      <c r="B107" s="31" t="s">
        <v>77</v>
      </c>
      <c r="C107" s="9"/>
      <c r="D107" s="169"/>
      <c r="E107" s="169"/>
      <c r="F107" s="142"/>
    </row>
    <row r="108" spans="1:6" ht="12.75">
      <c r="A108" s="9"/>
      <c r="B108" s="31" t="s">
        <v>78</v>
      </c>
      <c r="C108" s="9"/>
      <c r="D108" s="169"/>
      <c r="E108" s="169"/>
      <c r="F108" s="142"/>
    </row>
    <row r="109" spans="1:6" ht="12.75">
      <c r="A109" s="9"/>
      <c r="B109" s="31" t="s">
        <v>79</v>
      </c>
      <c r="C109" s="9"/>
      <c r="D109" s="169"/>
      <c r="E109" s="169"/>
      <c r="F109" s="142"/>
    </row>
    <row r="110" spans="1:6" ht="12.75">
      <c r="A110" s="13"/>
      <c r="B110" s="32" t="s">
        <v>80</v>
      </c>
      <c r="C110" s="13"/>
      <c r="D110" s="169"/>
      <c r="E110" s="169"/>
      <c r="F110" s="142"/>
    </row>
    <row r="111" spans="1:6" ht="12.75">
      <c r="A111" s="11" t="s">
        <v>67</v>
      </c>
      <c r="B111" s="11" t="s">
        <v>81</v>
      </c>
      <c r="C111" s="18" t="s">
        <v>59</v>
      </c>
      <c r="D111" s="169"/>
      <c r="E111" s="169"/>
      <c r="F111" s="142"/>
    </row>
    <row r="112" spans="1:6" ht="12.75">
      <c r="A112" s="9"/>
      <c r="B112" s="9" t="s">
        <v>82</v>
      </c>
      <c r="C112" s="10"/>
      <c r="D112" s="169"/>
      <c r="E112" s="169"/>
      <c r="F112" s="142"/>
    </row>
    <row r="113" spans="1:6" ht="12.75">
      <c r="A113" s="9"/>
      <c r="B113" s="9" t="s">
        <v>83</v>
      </c>
      <c r="C113" s="10"/>
      <c r="D113" s="169"/>
      <c r="E113" s="169"/>
      <c r="F113" s="142"/>
    </row>
    <row r="114" spans="1:6" ht="12.75">
      <c r="A114" s="9"/>
      <c r="B114" s="9" t="s">
        <v>150</v>
      </c>
      <c r="C114" s="10"/>
      <c r="D114" s="169"/>
      <c r="E114" s="169"/>
      <c r="F114" s="142"/>
    </row>
    <row r="115" spans="1:6" ht="12.75">
      <c r="A115" s="9"/>
      <c r="B115" s="9" t="s">
        <v>84</v>
      </c>
      <c r="C115" s="10"/>
      <c r="D115" s="169"/>
      <c r="E115" s="169"/>
      <c r="F115" s="142"/>
    </row>
    <row r="116" spans="1:6" ht="12.75">
      <c r="A116" s="13"/>
      <c r="B116" s="13" t="s">
        <v>85</v>
      </c>
      <c r="C116" s="20"/>
      <c r="D116" s="169"/>
      <c r="E116" s="169"/>
      <c r="F116" s="142"/>
    </row>
    <row r="117" spans="1:6" ht="12.75">
      <c r="A117" s="11" t="s">
        <v>106</v>
      </c>
      <c r="B117" s="38" t="s">
        <v>81</v>
      </c>
      <c r="C117" s="12" t="s">
        <v>59</v>
      </c>
      <c r="D117" s="169"/>
      <c r="E117" s="169"/>
      <c r="F117" s="142"/>
    </row>
    <row r="118" spans="1:6" ht="12.75">
      <c r="A118" s="9"/>
      <c r="B118" s="39" t="s">
        <v>151</v>
      </c>
      <c r="C118" s="9"/>
      <c r="D118" s="169"/>
      <c r="E118" s="169"/>
      <c r="F118" s="142"/>
    </row>
    <row r="119" spans="1:6" ht="12.75">
      <c r="A119" s="9"/>
      <c r="B119" s="39" t="s">
        <v>152</v>
      </c>
      <c r="C119" s="9"/>
      <c r="D119" s="169"/>
      <c r="E119" s="169"/>
      <c r="F119" s="142"/>
    </row>
    <row r="120" spans="1:6" ht="12.75">
      <c r="A120" s="9"/>
      <c r="B120" s="41" t="s">
        <v>86</v>
      </c>
      <c r="C120" s="13"/>
      <c r="D120" s="169"/>
      <c r="E120" s="169"/>
      <c r="F120" s="142"/>
    </row>
    <row r="121" spans="1:6" ht="12.75">
      <c r="A121" s="11" t="s">
        <v>108</v>
      </c>
      <c r="B121" s="40" t="s">
        <v>134</v>
      </c>
      <c r="C121" s="31" t="s">
        <v>54</v>
      </c>
      <c r="D121" s="169"/>
      <c r="E121" s="169"/>
      <c r="F121" s="142"/>
    </row>
    <row r="122" spans="1:6" ht="12.75">
      <c r="A122" s="9"/>
      <c r="B122" s="40" t="s">
        <v>135</v>
      </c>
      <c r="C122" s="31" t="s">
        <v>55</v>
      </c>
      <c r="D122" s="169"/>
      <c r="E122" s="169"/>
      <c r="F122" s="142"/>
    </row>
    <row r="123" spans="1:6" ht="12.75">
      <c r="A123" s="9"/>
      <c r="B123" s="40" t="s">
        <v>136</v>
      </c>
      <c r="C123" s="31" t="s">
        <v>56</v>
      </c>
      <c r="D123" s="169"/>
      <c r="E123" s="169"/>
      <c r="F123" s="142"/>
    </row>
    <row r="124" spans="1:6" ht="12.75">
      <c r="A124" s="13"/>
      <c r="B124" s="40" t="s">
        <v>153</v>
      </c>
      <c r="C124" s="31"/>
      <c r="D124" s="169"/>
      <c r="E124" s="169"/>
      <c r="F124" s="142"/>
    </row>
    <row r="125" spans="1:6" ht="12.75">
      <c r="A125" s="91" t="s">
        <v>109</v>
      </c>
      <c r="B125" s="87" t="s">
        <v>185</v>
      </c>
      <c r="C125" s="19" t="s">
        <v>88</v>
      </c>
      <c r="D125" s="169"/>
      <c r="E125" s="169"/>
      <c r="F125" s="142"/>
    </row>
    <row r="126" spans="1:6" ht="12.75">
      <c r="A126" s="9"/>
      <c r="B126" s="88" t="s">
        <v>87</v>
      </c>
      <c r="C126" s="10" t="s">
        <v>89</v>
      </c>
      <c r="D126" s="169"/>
      <c r="E126" s="169"/>
      <c r="F126" s="142"/>
    </row>
    <row r="127" spans="1:6" ht="12.75">
      <c r="A127" s="9"/>
      <c r="B127" s="88"/>
      <c r="C127" s="10" t="s">
        <v>90</v>
      </c>
      <c r="D127" s="169"/>
      <c r="E127" s="169"/>
      <c r="F127" s="142"/>
    </row>
    <row r="128" spans="1:6" ht="12.75">
      <c r="A128" s="9"/>
      <c r="B128" s="88"/>
      <c r="C128" s="10" t="s">
        <v>91</v>
      </c>
      <c r="D128" s="169"/>
      <c r="E128" s="169"/>
      <c r="F128" s="142"/>
    </row>
    <row r="129" spans="1:6" ht="12.75">
      <c r="A129" s="9"/>
      <c r="B129" s="88"/>
      <c r="C129" s="10" t="s">
        <v>92</v>
      </c>
      <c r="D129" s="169"/>
      <c r="E129" s="169"/>
      <c r="F129" s="142"/>
    </row>
    <row r="130" spans="1:6" ht="12.75">
      <c r="A130" s="13"/>
      <c r="B130" s="89"/>
      <c r="C130" s="20" t="s">
        <v>93</v>
      </c>
      <c r="D130" s="170"/>
      <c r="E130" s="170"/>
      <c r="F130" s="142"/>
    </row>
    <row r="131" spans="1:6" ht="21.75" customHeight="1">
      <c r="A131" s="90"/>
      <c r="B131" s="96" t="s">
        <v>206</v>
      </c>
      <c r="C131" s="14" t="s">
        <v>182</v>
      </c>
      <c r="D131" s="105">
        <f>(E131*F4*6/1000)+(F131*F4*6/1000)</f>
        <v>228.16</v>
      </c>
      <c r="E131" s="105">
        <v>1.02</v>
      </c>
      <c r="F131" s="106">
        <f>E131*1.12</f>
        <v>1.14</v>
      </c>
    </row>
    <row r="132" spans="1:6" ht="32.25" customHeight="1">
      <c r="A132" s="17"/>
      <c r="B132" s="112" t="s">
        <v>207</v>
      </c>
      <c r="C132" s="13"/>
      <c r="D132" s="55">
        <f>(E132*F4*6/1000)+(F132*F4*6/1000)</f>
        <v>1653.09</v>
      </c>
      <c r="E132" s="55">
        <v>7.38</v>
      </c>
      <c r="F132" s="106">
        <f>E132*1.12</f>
        <v>8.27</v>
      </c>
    </row>
    <row r="133" spans="1:6" ht="36.75" customHeight="1">
      <c r="A133" s="17"/>
      <c r="B133" s="117" t="s">
        <v>191</v>
      </c>
      <c r="C133" s="118"/>
      <c r="D133" s="119">
        <f>D9+D25+D42+D66+D131+D132</f>
        <v>4178.68</v>
      </c>
      <c r="E133" s="119">
        <f>E9+E25+E42+E66+E131+E132</f>
        <v>18.66</v>
      </c>
      <c r="F133" s="119">
        <f>F9+F25+F42+F66+F131+F132</f>
        <v>20.9</v>
      </c>
    </row>
    <row r="134" ht="12.75" customHeight="1">
      <c r="A134" s="10"/>
    </row>
    <row r="135" spans="1:5" ht="12.75" customHeight="1">
      <c r="A135" s="10"/>
      <c r="B135" s="114"/>
      <c r="C135" s="10"/>
      <c r="D135" s="94"/>
      <c r="E135" s="94"/>
    </row>
    <row r="136" spans="1:5" ht="12.75">
      <c r="A136" s="10"/>
      <c r="B136" s="80"/>
      <c r="C136" s="80"/>
      <c r="D136" s="94"/>
      <c r="E136" s="94"/>
    </row>
    <row r="137" spans="1:5" ht="12.75">
      <c r="A137" s="1"/>
      <c r="B137" s="80"/>
      <c r="C137" s="80"/>
      <c r="D137" s="113"/>
      <c r="E137" s="77"/>
    </row>
    <row r="138" spans="1:5" ht="12.75">
      <c r="A138" s="1"/>
      <c r="C138" s="114"/>
      <c r="D138" s="115"/>
      <c r="E138" s="116"/>
    </row>
    <row r="139" ht="12.75">
      <c r="D139" s="107"/>
    </row>
    <row r="140" ht="12.75">
      <c r="B140" s="95"/>
    </row>
    <row r="141" spans="1:2" ht="12.75">
      <c r="A141" s="10"/>
      <c r="B141" s="95"/>
    </row>
    <row r="142" ht="12.75">
      <c r="B142" s="95"/>
    </row>
    <row r="143" ht="12.75">
      <c r="B143" s="95"/>
    </row>
    <row r="144" ht="12.75">
      <c r="B144" s="95"/>
    </row>
    <row r="145" ht="12.75">
      <c r="B145" s="95"/>
    </row>
    <row r="146" ht="12.75">
      <c r="B146" s="95"/>
    </row>
  </sheetData>
  <mergeCells count="37">
    <mergeCell ref="B1:E1"/>
    <mergeCell ref="E5:F5"/>
    <mergeCell ref="C3:F3"/>
    <mergeCell ref="A5:A6"/>
    <mergeCell ref="B5:B6"/>
    <mergeCell ref="C5:C6"/>
    <mergeCell ref="D5:D6"/>
    <mergeCell ref="D26:D40"/>
    <mergeCell ref="E26:E40"/>
    <mergeCell ref="F26:F40"/>
    <mergeCell ref="B2:E2"/>
    <mergeCell ref="F44:F65"/>
    <mergeCell ref="C23:C24"/>
    <mergeCell ref="C27:C28"/>
    <mergeCell ref="E10:E24"/>
    <mergeCell ref="C10:C11"/>
    <mergeCell ref="C12:C13"/>
    <mergeCell ref="C16:C17"/>
    <mergeCell ref="C18:C22"/>
    <mergeCell ref="D10:D24"/>
    <mergeCell ref="F10:F24"/>
    <mergeCell ref="D68:D130"/>
    <mergeCell ref="E68:E130"/>
    <mergeCell ref="F68:F130"/>
    <mergeCell ref="D66:D67"/>
    <mergeCell ref="E66:E67"/>
    <mergeCell ref="F66:F67"/>
    <mergeCell ref="F42:F43"/>
    <mergeCell ref="A42:A43"/>
    <mergeCell ref="B42:B43"/>
    <mergeCell ref="C42:C43"/>
    <mergeCell ref="B66:B67"/>
    <mergeCell ref="C66:C67"/>
    <mergeCell ref="D42:D43"/>
    <mergeCell ref="E42:E43"/>
    <mergeCell ref="D44:D65"/>
    <mergeCell ref="E44:E65"/>
  </mergeCells>
  <printOptions/>
  <pageMargins left="0" right="0" top="0" bottom="0" header="0.5118110236220472" footer="0.5118110236220472"/>
  <pageSetup horizontalDpi="600" verticalDpi="600" orientation="portrait" paperSize="9" scale="89" r:id="rId1"/>
  <rowBreaks count="1" manualBreakCount="1">
    <brk id="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 п. Новый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Заплатина В.Н.</dc:creator>
  <cp:keywords/>
  <dc:description/>
  <cp:lastModifiedBy>ekonomist</cp:lastModifiedBy>
  <cp:lastPrinted>2012-01-13T08:36:48Z</cp:lastPrinted>
  <dcterms:created xsi:type="dcterms:W3CDTF">2006-10-25T10:01:57Z</dcterms:created>
  <dcterms:modified xsi:type="dcterms:W3CDTF">2012-01-16T04:58:01Z</dcterms:modified>
  <cp:category/>
  <cp:version/>
  <cp:contentType/>
  <cp:contentStatus/>
</cp:coreProperties>
</file>